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ttedu-my.sharepoint.com/personal/tranquang_htt_edu_vn/Documents/Desktop/"/>
    </mc:Choice>
  </mc:AlternateContent>
  <xr:revisionPtr revIDLastSave="836" documentId="13_ncr:3_{8A8E1A0A-D7EA-4C34-AFD0-334D7DBC18B4}" xr6:coauthVersionLast="47" xr6:coauthVersionMax="47" xr10:uidLastSave="{8B3DFE96-3706-42FC-B56C-64B662C4987C}"/>
  <bookViews>
    <workbookView xWindow="-120" yWindow="-120" windowWidth="29040" windowHeight="15720" activeTab="13" xr2:uid="{64312745-19A0-4CAC-AA59-B4B25196A2B6}"/>
  </bookViews>
  <sheets>
    <sheet name="Duoc" sheetId="1" r:id="rId1"/>
    <sheet name="ĐD" sheetId="3" r:id="rId2"/>
    <sheet name="Y sĩ" sheetId="23" r:id="rId3"/>
    <sheet name="RH" sheetId="25" r:id="rId4"/>
    <sheet name="YHCT" sheetId="30" r:id="rId5"/>
    <sheet name="SĐ" sheetId="27" r:id="rId6"/>
    <sheet name="KT" sheetId="2" r:id="rId7"/>
    <sheet name="QT" sheetId="4" r:id="rId8"/>
    <sheet name="LG" sheetId="6" r:id="rId9"/>
    <sheet name="MK" sheetId="7" r:id="rId10"/>
    <sheet name="CB" sheetId="8" r:id="rId11"/>
    <sheet name="KS" sheetId="9" r:id="rId12"/>
    <sheet name="HD" sheetId="10" r:id="rId13"/>
    <sheet name="OT" sheetId="14" r:id="rId14"/>
    <sheet name="ĐT" sheetId="15" r:id="rId15"/>
    <sheet name="ĐL" sheetId="16" r:id="rId16"/>
    <sheet name="ĐCN" sheetId="17" r:id="rId17"/>
    <sheet name="TĐH" sheetId="18" r:id="rId18"/>
    <sheet name="TQ" sheetId="20" r:id="rId19"/>
    <sheet name="TQ (TX)" sheetId="31" r:id="rId20"/>
    <sheet name="TH" sheetId="21" r:id="rId21"/>
    <sheet name="TN" sheetId="22" r:id="rId22"/>
  </sheets>
  <definedNames>
    <definedName name="_xlnm.Print_Area" localSheetId="10">CB!$A$1:$N$47</definedName>
    <definedName name="_xlnm.Print_Area" localSheetId="16">ĐCN!$A$1:$N$50</definedName>
    <definedName name="_xlnm.Print_Area" localSheetId="1">ĐD!$A$1:$O$68</definedName>
    <definedName name="_xlnm.Print_Area" localSheetId="15">ĐL!$A$1:$N$53</definedName>
    <definedName name="_xlnm.Print_Area" localSheetId="14">ĐT!$A$1:$N$55</definedName>
    <definedName name="_xlnm.Print_Area" localSheetId="0">Duoc!$A$1:$O$60</definedName>
    <definedName name="_xlnm.Print_Area" localSheetId="12">HD!$A$1:$N$47</definedName>
    <definedName name="_xlnm.Print_Area" localSheetId="11">KS!$A$1:$N$47</definedName>
    <definedName name="_xlnm.Print_Area" localSheetId="6">KT!$A$1:$N$51</definedName>
    <definedName name="_xlnm.Print_Area" localSheetId="8">LG!$A$1:$N$53</definedName>
    <definedName name="_xlnm.Print_Area" localSheetId="9">MK!$A$1:$N$53</definedName>
    <definedName name="_xlnm.Print_Area" localSheetId="13">OT!$A$1:$N$50</definedName>
    <definedName name="_xlnm.Print_Area" localSheetId="7">QT!$A$1:$N$53</definedName>
    <definedName name="_xlnm.Print_Area" localSheetId="3">RH!$A$1:$O$60</definedName>
    <definedName name="_xlnm.Print_Area" localSheetId="5">SĐ!$A$1:$N$51</definedName>
    <definedName name="_xlnm.Print_Area" localSheetId="17">TĐH!$A$1:$N$50</definedName>
    <definedName name="_xlnm.Print_Area" localSheetId="20">TH!$A$1:$N$54</definedName>
    <definedName name="_xlnm.Print_Area" localSheetId="21">TN!$A$1:$N$54</definedName>
    <definedName name="_xlnm.Print_Area" localSheetId="18">TQ!$A$1:$N$54</definedName>
    <definedName name="_xlnm.Print_Area" localSheetId="19">'TQ (TX)'!$A$1:$O$53</definedName>
    <definedName name="_xlnm.Print_Area" localSheetId="2">'Y sĩ'!$A$1:$O$68</definedName>
    <definedName name="_xlnm.Print_Area" localSheetId="4">YHCT!$A$1:$O$65</definedName>
    <definedName name="_xlnm.Print_Titles" localSheetId="10">CB!$7:$8</definedName>
    <definedName name="_xlnm.Print_Titles" localSheetId="16">ĐCN!$7:$8</definedName>
    <definedName name="_xlnm.Print_Titles" localSheetId="1">ĐD!$7:$8</definedName>
    <definedName name="_xlnm.Print_Titles" localSheetId="15">ĐL!$7:$8</definedName>
    <definedName name="_xlnm.Print_Titles" localSheetId="14">ĐT!$7:$8</definedName>
    <definedName name="_xlnm.Print_Titles" localSheetId="0">Duoc!$7:$8</definedName>
    <definedName name="_xlnm.Print_Titles" localSheetId="12">HD!$7:$8</definedName>
    <definedName name="_xlnm.Print_Titles" localSheetId="11">KS!$7:$8</definedName>
    <definedName name="_xlnm.Print_Titles" localSheetId="6">KT!$7:$8</definedName>
    <definedName name="_xlnm.Print_Titles" localSheetId="8">LG!$7:$8</definedName>
    <definedName name="_xlnm.Print_Titles" localSheetId="9">MK!$7:$8</definedName>
    <definedName name="_xlnm.Print_Titles" localSheetId="13">OT!$7:$8</definedName>
    <definedName name="_xlnm.Print_Titles" localSheetId="7">QT!$7:$8</definedName>
    <definedName name="_xlnm.Print_Titles" localSheetId="3">RH!$7:$8</definedName>
    <definedName name="_xlnm.Print_Titles" localSheetId="5">SĐ!$7:$8</definedName>
    <definedName name="_xlnm.Print_Titles" localSheetId="17">TĐH!$7:$8</definedName>
    <definedName name="_xlnm.Print_Titles" localSheetId="20">TH!$7:$8</definedName>
    <definedName name="_xlnm.Print_Titles" localSheetId="21">TN!$7:$8</definedName>
    <definedName name="_xlnm.Print_Titles" localSheetId="18">TQ!$7:$8</definedName>
    <definedName name="_xlnm.Print_Titles" localSheetId="19">'TQ (TX)'!$7:$8</definedName>
    <definedName name="_xlnm.Print_Titles" localSheetId="2">'Y sĩ'!$7:$8</definedName>
    <definedName name="_xlnm.Print_Titles" localSheetId="4">YHCT!$7:$8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0" i="23" l="1"/>
  <c r="M50" i="23"/>
  <c r="L50" i="23"/>
  <c r="H50" i="23"/>
  <c r="G50" i="23"/>
  <c r="F50" i="23"/>
  <c r="E50" i="23"/>
  <c r="M31" i="23"/>
  <c r="L31" i="23"/>
  <c r="K31" i="23"/>
  <c r="K66" i="23" s="1"/>
  <c r="J31" i="23"/>
  <c r="I31" i="23"/>
  <c r="H31" i="23"/>
  <c r="G31" i="23"/>
  <c r="F31" i="23"/>
  <c r="F17" i="23" s="1"/>
  <c r="E31" i="23"/>
  <c r="D31" i="23"/>
  <c r="N18" i="23"/>
  <c r="N17" i="23" s="1"/>
  <c r="N66" i="23" s="1"/>
  <c r="M18" i="23"/>
  <c r="L18" i="23"/>
  <c r="K18" i="23"/>
  <c r="J18" i="23"/>
  <c r="I18" i="23"/>
  <c r="H18" i="23"/>
  <c r="G18" i="23"/>
  <c r="F18" i="23"/>
  <c r="E18" i="23"/>
  <c r="D18" i="23"/>
  <c r="D17" i="23" s="1"/>
  <c r="J17" i="23"/>
  <c r="I17" i="23"/>
  <c r="N9" i="23"/>
  <c r="M9" i="23"/>
  <c r="L9" i="23"/>
  <c r="K9" i="23"/>
  <c r="J9" i="23"/>
  <c r="I9" i="23"/>
  <c r="H9" i="23"/>
  <c r="G9" i="23"/>
  <c r="F9" i="23"/>
  <c r="E9" i="23"/>
  <c r="D9" i="23"/>
  <c r="J66" i="23" l="1"/>
  <c r="F66" i="23"/>
  <c r="K17" i="23"/>
  <c r="G17" i="23"/>
  <c r="G66" i="23" s="1"/>
  <c r="M17" i="23"/>
  <c r="M66" i="23" s="1"/>
  <c r="E17" i="23"/>
  <c r="E66" i="23" s="1"/>
  <c r="I66" i="23"/>
  <c r="H17" i="23"/>
  <c r="H66" i="23"/>
  <c r="L17" i="23"/>
  <c r="L66" i="23" s="1"/>
  <c r="D66" i="23"/>
  <c r="D48" i="17" l="1"/>
  <c r="O52" i="31"/>
  <c r="N48" i="31"/>
  <c r="L48" i="31"/>
  <c r="K48" i="31"/>
  <c r="H48" i="31"/>
  <c r="G48" i="31"/>
  <c r="F48" i="31"/>
  <c r="E48" i="31"/>
  <c r="D48" i="31"/>
  <c r="N44" i="31"/>
  <c r="L44" i="31"/>
  <c r="K44" i="31"/>
  <c r="J44" i="31"/>
  <c r="I44" i="31"/>
  <c r="N21" i="31"/>
  <c r="M21" i="31"/>
  <c r="L21" i="31"/>
  <c r="K21" i="31"/>
  <c r="J21" i="31"/>
  <c r="I21" i="31"/>
  <c r="H21" i="31"/>
  <c r="G21" i="31"/>
  <c r="F21" i="31"/>
  <c r="E21" i="31"/>
  <c r="D21" i="31"/>
  <c r="N18" i="31"/>
  <c r="N17" i="31" s="1"/>
  <c r="N52" i="31" s="1"/>
  <c r="L18" i="31"/>
  <c r="L17" i="31" s="1"/>
  <c r="K18" i="31"/>
  <c r="K17" i="31" s="1"/>
  <c r="K52" i="31" s="1"/>
  <c r="J18" i="31"/>
  <c r="J17" i="31" s="1"/>
  <c r="J52" i="31" s="1"/>
  <c r="I18" i="31"/>
  <c r="I17" i="31" s="1"/>
  <c r="I52" i="31" s="1"/>
  <c r="H18" i="31"/>
  <c r="G18" i="31"/>
  <c r="F18" i="31"/>
  <c r="F17" i="31" s="1"/>
  <c r="E18" i="31"/>
  <c r="E17" i="31" s="1"/>
  <c r="D18" i="31"/>
  <c r="M17" i="31"/>
  <c r="M52" i="31" s="1"/>
  <c r="H17" i="31"/>
  <c r="H52" i="31" s="1"/>
  <c r="G17" i="31"/>
  <c r="G52" i="31" s="1"/>
  <c r="N9" i="31"/>
  <c r="L9" i="31"/>
  <c r="K9" i="31"/>
  <c r="J9" i="31"/>
  <c r="I9" i="31"/>
  <c r="H9" i="31"/>
  <c r="G9" i="31"/>
  <c r="F9" i="31"/>
  <c r="E9" i="31"/>
  <c r="D9" i="31"/>
  <c r="L52" i="31" l="1"/>
  <c r="D52" i="31"/>
  <c r="D17" i="31"/>
  <c r="E52" i="31"/>
  <c r="F52" i="31"/>
  <c r="E50" i="20" l="1"/>
  <c r="E49" i="20"/>
  <c r="M48" i="20"/>
  <c r="K48" i="20"/>
  <c r="H48" i="20"/>
  <c r="G48" i="20"/>
  <c r="F48" i="20"/>
  <c r="M21" i="20"/>
  <c r="L21" i="20"/>
  <c r="K21" i="20"/>
  <c r="J21" i="20"/>
  <c r="I21" i="20"/>
  <c r="H21" i="20"/>
  <c r="G21" i="20"/>
  <c r="F21" i="20"/>
  <c r="E21" i="20"/>
  <c r="D21" i="20"/>
  <c r="M18" i="20"/>
  <c r="L18" i="20"/>
  <c r="K18" i="20"/>
  <c r="J18" i="20"/>
  <c r="I18" i="20"/>
  <c r="H18" i="20"/>
  <c r="G18" i="20"/>
  <c r="F18" i="20"/>
  <c r="E18" i="20"/>
  <c r="D18" i="20"/>
  <c r="D17" i="20" s="1"/>
  <c r="M9" i="20"/>
  <c r="L9" i="20"/>
  <c r="K9" i="20"/>
  <c r="J9" i="20"/>
  <c r="I9" i="20"/>
  <c r="H9" i="20"/>
  <c r="G9" i="20"/>
  <c r="F9" i="20"/>
  <c r="E9" i="20"/>
  <c r="D9" i="20"/>
  <c r="E48" i="20" l="1"/>
  <c r="E17" i="20"/>
  <c r="F17" i="20"/>
  <c r="G17" i="20"/>
  <c r="H17" i="20"/>
  <c r="D52" i="20"/>
  <c r="I17" i="20"/>
  <c r="I52" i="20" s="1"/>
  <c r="J17" i="20"/>
  <c r="J52" i="20" s="1"/>
  <c r="K17" i="20"/>
  <c r="K52" i="20" s="1"/>
  <c r="L17" i="20"/>
  <c r="L52" i="20" s="1"/>
  <c r="M17" i="20"/>
  <c r="M52" i="20" s="1"/>
  <c r="E52" i="20"/>
  <c r="F52" i="20"/>
  <c r="G52" i="20"/>
  <c r="H52" i="20"/>
  <c r="K52" i="21" l="1"/>
  <c r="J52" i="21"/>
  <c r="E50" i="21"/>
  <c r="E49" i="21"/>
  <c r="E48" i="21" s="1"/>
  <c r="M48" i="21"/>
  <c r="L48" i="21"/>
  <c r="K48" i="21"/>
  <c r="J48" i="21"/>
  <c r="I48" i="21"/>
  <c r="H48" i="21"/>
  <c r="G48" i="21"/>
  <c r="F48" i="21"/>
  <c r="M21" i="21"/>
  <c r="L21" i="21"/>
  <c r="K21" i="21"/>
  <c r="J21" i="21"/>
  <c r="I21" i="21"/>
  <c r="H21" i="21"/>
  <c r="H17" i="21" s="1"/>
  <c r="G21" i="21"/>
  <c r="G17" i="21" s="1"/>
  <c r="F21" i="21"/>
  <c r="F17" i="21" s="1"/>
  <c r="E21" i="21"/>
  <c r="E17" i="21" s="1"/>
  <c r="D21" i="21"/>
  <c r="D17" i="21" s="1"/>
  <c r="M17" i="21"/>
  <c r="M52" i="21" s="1"/>
  <c r="L17" i="21"/>
  <c r="L52" i="21" s="1"/>
  <c r="K17" i="21"/>
  <c r="J17" i="21"/>
  <c r="I17" i="21"/>
  <c r="M9" i="21"/>
  <c r="L9" i="21"/>
  <c r="K9" i="21"/>
  <c r="J9" i="21"/>
  <c r="I9" i="21"/>
  <c r="I52" i="21" s="1"/>
  <c r="H9" i="21"/>
  <c r="G9" i="21"/>
  <c r="F9" i="21"/>
  <c r="E9" i="21"/>
  <c r="D9" i="21"/>
  <c r="D52" i="21" l="1"/>
  <c r="G52" i="21"/>
  <c r="E52" i="21"/>
  <c r="F52" i="21"/>
  <c r="H52" i="21"/>
  <c r="M46" i="18"/>
  <c r="M45" i="18" s="1"/>
  <c r="M48" i="18" s="1"/>
  <c r="G46" i="18"/>
  <c r="G45" i="18" s="1"/>
  <c r="L45" i="18"/>
  <c r="K45" i="18"/>
  <c r="J45" i="18"/>
  <c r="I45" i="18"/>
  <c r="H45" i="18"/>
  <c r="F45" i="18"/>
  <c r="E45" i="18"/>
  <c r="D45" i="18"/>
  <c r="M40" i="18"/>
  <c r="L40" i="18"/>
  <c r="E40" i="18" s="1"/>
  <c r="E17" i="18" s="1"/>
  <c r="K40" i="18"/>
  <c r="J40" i="18"/>
  <c r="I40" i="18"/>
  <c r="H40" i="18"/>
  <c r="G40" i="18"/>
  <c r="F40" i="18"/>
  <c r="D40" i="18"/>
  <c r="M29" i="18"/>
  <c r="L29" i="18"/>
  <c r="K29" i="18"/>
  <c r="J29" i="18"/>
  <c r="I29" i="18"/>
  <c r="H29" i="18"/>
  <c r="G29" i="18"/>
  <c r="F29" i="18"/>
  <c r="F17" i="18" s="1"/>
  <c r="E29" i="18"/>
  <c r="D29" i="18"/>
  <c r="M18" i="18"/>
  <c r="M17" i="18" s="1"/>
  <c r="L18" i="18"/>
  <c r="L17" i="18" s="1"/>
  <c r="L48" i="18" s="1"/>
  <c r="K18" i="18"/>
  <c r="K17" i="18" s="1"/>
  <c r="K48" i="18" s="1"/>
  <c r="J18" i="18"/>
  <c r="I18" i="18"/>
  <c r="H18" i="18"/>
  <c r="G18" i="18"/>
  <c r="F18" i="18"/>
  <c r="E18" i="18"/>
  <c r="D18" i="18"/>
  <c r="I10" i="18"/>
  <c r="M9" i="18"/>
  <c r="L9" i="18"/>
  <c r="K9" i="18"/>
  <c r="J9" i="18"/>
  <c r="I9" i="18"/>
  <c r="H9" i="18"/>
  <c r="G9" i="18"/>
  <c r="F9" i="18"/>
  <c r="E9" i="18"/>
  <c r="D9" i="18"/>
  <c r="M46" i="17"/>
  <c r="M45" i="17"/>
  <c r="L45" i="17"/>
  <c r="K45" i="17"/>
  <c r="J45" i="17"/>
  <c r="I45" i="17"/>
  <c r="H45" i="17"/>
  <c r="G45" i="17"/>
  <c r="F45" i="17"/>
  <c r="E45" i="17"/>
  <c r="D45" i="17"/>
  <c r="M40" i="17"/>
  <c r="L40" i="17"/>
  <c r="K40" i="17"/>
  <c r="J40" i="17"/>
  <c r="I40" i="17"/>
  <c r="H40" i="17"/>
  <c r="G40" i="17"/>
  <c r="F40" i="17"/>
  <c r="E40" i="17"/>
  <c r="D40" i="17"/>
  <c r="M29" i="17"/>
  <c r="L29" i="17"/>
  <c r="K29" i="17"/>
  <c r="J29" i="17"/>
  <c r="I29" i="17"/>
  <c r="H29" i="17"/>
  <c r="G29" i="17"/>
  <c r="F29" i="17"/>
  <c r="E29" i="17"/>
  <c r="D29" i="17"/>
  <c r="M18" i="17"/>
  <c r="M17" i="17" s="1"/>
  <c r="L18" i="17"/>
  <c r="L17" i="17" s="1"/>
  <c r="K18" i="17"/>
  <c r="K17" i="17" s="1"/>
  <c r="J18" i="17"/>
  <c r="I18" i="17"/>
  <c r="H18" i="17"/>
  <c r="G18" i="17"/>
  <c r="F18" i="17"/>
  <c r="E18" i="17"/>
  <c r="D18" i="17"/>
  <c r="I10" i="17"/>
  <c r="I9" i="17" s="1"/>
  <c r="M9" i="17"/>
  <c r="L9" i="17"/>
  <c r="K9" i="17"/>
  <c r="J9" i="17"/>
  <c r="H9" i="17"/>
  <c r="G9" i="17"/>
  <c r="F9" i="17"/>
  <c r="E9" i="17"/>
  <c r="D9" i="17"/>
  <c r="L48" i="16"/>
  <c r="K48" i="16"/>
  <c r="J48" i="16"/>
  <c r="I48" i="16"/>
  <c r="H48" i="16"/>
  <c r="F48" i="16"/>
  <c r="M39" i="16"/>
  <c r="L39" i="16"/>
  <c r="K39" i="16"/>
  <c r="J39" i="16"/>
  <c r="I39" i="16"/>
  <c r="H39" i="16"/>
  <c r="G39" i="16"/>
  <c r="F39" i="16"/>
  <c r="E39" i="16"/>
  <c r="D39" i="16"/>
  <c r="M28" i="16"/>
  <c r="L28" i="16"/>
  <c r="K28" i="16"/>
  <c r="J28" i="16"/>
  <c r="I28" i="16"/>
  <c r="H28" i="16"/>
  <c r="G28" i="16"/>
  <c r="G17" i="16" s="1"/>
  <c r="G51" i="16" s="1"/>
  <c r="F28" i="16"/>
  <c r="F17" i="16" s="1"/>
  <c r="E28" i="16"/>
  <c r="D28" i="16"/>
  <c r="M18" i="16"/>
  <c r="M17" i="16" s="1"/>
  <c r="M51" i="16" s="1"/>
  <c r="L18" i="16"/>
  <c r="L17" i="16" s="1"/>
  <c r="L51" i="16" s="1"/>
  <c r="K18" i="16"/>
  <c r="J18" i="16"/>
  <c r="I18" i="16"/>
  <c r="H18" i="16"/>
  <c r="G18" i="16"/>
  <c r="F18" i="16"/>
  <c r="E18" i="16"/>
  <c r="D18" i="16"/>
  <c r="I10" i="16"/>
  <c r="M9" i="16"/>
  <c r="L9" i="16"/>
  <c r="K9" i="16"/>
  <c r="J9" i="16"/>
  <c r="I9" i="16"/>
  <c r="H9" i="16"/>
  <c r="G9" i="16"/>
  <c r="F9" i="16"/>
  <c r="E9" i="16"/>
  <c r="D9" i="16"/>
  <c r="M50" i="15"/>
  <c r="L50" i="15"/>
  <c r="K50" i="15"/>
  <c r="J50" i="15"/>
  <c r="I50" i="15"/>
  <c r="H50" i="15"/>
  <c r="G50" i="15"/>
  <c r="F50" i="15"/>
  <c r="E50" i="15"/>
  <c r="D50" i="15"/>
  <c r="M43" i="15"/>
  <c r="L43" i="15"/>
  <c r="K43" i="15"/>
  <c r="J43" i="15"/>
  <c r="I43" i="15"/>
  <c r="H43" i="15"/>
  <c r="G43" i="15"/>
  <c r="F43" i="15"/>
  <c r="F17" i="15" s="1"/>
  <c r="F53" i="15" s="1"/>
  <c r="E43" i="15"/>
  <c r="D43" i="15"/>
  <c r="K42" i="15"/>
  <c r="K40" i="15"/>
  <c r="K29" i="15" s="1"/>
  <c r="M29" i="15"/>
  <c r="L29" i="15"/>
  <c r="J29" i="15"/>
  <c r="I29" i="15"/>
  <c r="H29" i="15"/>
  <c r="G29" i="15"/>
  <c r="F29" i="15"/>
  <c r="E29" i="15"/>
  <c r="E17" i="15" s="1"/>
  <c r="E53" i="15" s="1"/>
  <c r="D29" i="15"/>
  <c r="D17" i="15" s="1"/>
  <c r="D53" i="15" s="1"/>
  <c r="M18" i="15"/>
  <c r="M17" i="15" s="1"/>
  <c r="L18" i="15"/>
  <c r="L17" i="15" s="1"/>
  <c r="K18" i="15"/>
  <c r="J18" i="15"/>
  <c r="I18" i="15"/>
  <c r="H18" i="15"/>
  <c r="G18" i="15"/>
  <c r="F18" i="15"/>
  <c r="E18" i="15"/>
  <c r="D18" i="15"/>
  <c r="I10" i="15"/>
  <c r="I9" i="15" s="1"/>
  <c r="M9" i="15"/>
  <c r="L9" i="15"/>
  <c r="K9" i="15"/>
  <c r="J9" i="15"/>
  <c r="H9" i="15"/>
  <c r="G9" i="15"/>
  <c r="F9" i="15"/>
  <c r="E9" i="15"/>
  <c r="D9" i="15"/>
  <c r="I17" i="18" l="1"/>
  <c r="I48" i="18" s="1"/>
  <c r="D17" i="18"/>
  <c r="H17" i="18"/>
  <c r="H48" i="18" s="1"/>
  <c r="D48" i="18"/>
  <c r="F48" i="18"/>
  <c r="J17" i="18"/>
  <c r="J48" i="18" s="1"/>
  <c r="G17" i="18"/>
  <c r="E48" i="18"/>
  <c r="G48" i="18"/>
  <c r="M48" i="17"/>
  <c r="H48" i="17"/>
  <c r="F17" i="17"/>
  <c r="F48" i="17" s="1"/>
  <c r="G17" i="17"/>
  <c r="G48" i="17" s="1"/>
  <c r="H17" i="17"/>
  <c r="D17" i="17"/>
  <c r="I17" i="17"/>
  <c r="E17" i="17"/>
  <c r="E48" i="17" s="1"/>
  <c r="K48" i="17"/>
  <c r="J17" i="17"/>
  <c r="J48" i="17" s="1"/>
  <c r="I48" i="17"/>
  <c r="L48" i="17"/>
  <c r="J17" i="16"/>
  <c r="J51" i="16" s="1"/>
  <c r="F51" i="16"/>
  <c r="D17" i="16"/>
  <c r="D51" i="16" s="1"/>
  <c r="H17" i="16"/>
  <c r="H51" i="16" s="1"/>
  <c r="K17" i="16"/>
  <c r="K51" i="16" s="1"/>
  <c r="I17" i="16"/>
  <c r="I51" i="16" s="1"/>
  <c r="E17" i="16"/>
  <c r="E51" i="16" s="1"/>
  <c r="H17" i="15"/>
  <c r="H53" i="15" s="1"/>
  <c r="M53" i="15"/>
  <c r="G17" i="15"/>
  <c r="G53" i="15" s="1"/>
  <c r="I17" i="15"/>
  <c r="J17" i="15"/>
  <c r="J53" i="15" s="1"/>
  <c r="L53" i="15"/>
  <c r="I53" i="15"/>
  <c r="K17" i="15"/>
  <c r="K53" i="15" s="1"/>
  <c r="M45" i="14" l="1"/>
  <c r="L45" i="14"/>
  <c r="K45" i="14"/>
  <c r="J45" i="14"/>
  <c r="I45" i="14"/>
  <c r="H45" i="14"/>
  <c r="H48" i="14" s="1"/>
  <c r="G45" i="14"/>
  <c r="G48" i="14" s="1"/>
  <c r="F45" i="14"/>
  <c r="F48" i="14" s="1"/>
  <c r="E45" i="14"/>
  <c r="E48" i="14" s="1"/>
  <c r="D45" i="14"/>
  <c r="M40" i="14"/>
  <c r="L40" i="14"/>
  <c r="K40" i="14"/>
  <c r="J40" i="14"/>
  <c r="I40" i="14"/>
  <c r="H40" i="14"/>
  <c r="G40" i="14"/>
  <c r="F40" i="14"/>
  <c r="E40" i="14"/>
  <c r="D40" i="14"/>
  <c r="M26" i="14"/>
  <c r="L26" i="14"/>
  <c r="K26" i="14"/>
  <c r="J26" i="14"/>
  <c r="I26" i="14"/>
  <c r="H26" i="14"/>
  <c r="G26" i="14"/>
  <c r="F26" i="14"/>
  <c r="E26" i="14"/>
  <c r="D26" i="14"/>
  <c r="M18" i="14"/>
  <c r="L18" i="14"/>
  <c r="L17" i="14" s="1"/>
  <c r="L48" i="14" s="1"/>
  <c r="K18" i="14"/>
  <c r="K17" i="14" s="1"/>
  <c r="K48" i="14" s="1"/>
  <c r="J18" i="14"/>
  <c r="J17" i="14" s="1"/>
  <c r="I18" i="14"/>
  <c r="I17" i="14" s="1"/>
  <c r="H18" i="14"/>
  <c r="H17" i="14" s="1"/>
  <c r="G18" i="14"/>
  <c r="G17" i="14" s="1"/>
  <c r="F18" i="14"/>
  <c r="F17" i="14" s="1"/>
  <c r="E18" i="14"/>
  <c r="E17" i="14" s="1"/>
  <c r="D18" i="14"/>
  <c r="D17" i="14" s="1"/>
  <c r="D48" i="14" s="1"/>
  <c r="M17" i="14"/>
  <c r="M48" i="14" s="1"/>
  <c r="M9" i="14"/>
  <c r="L9" i="14"/>
  <c r="K9" i="14"/>
  <c r="J9" i="14"/>
  <c r="I9" i="14"/>
  <c r="H9" i="14"/>
  <c r="G9" i="14"/>
  <c r="F9" i="14"/>
  <c r="E9" i="14"/>
  <c r="D9" i="14"/>
  <c r="I48" i="14" l="1"/>
  <c r="J48" i="14"/>
  <c r="M40" i="10" l="1"/>
  <c r="L40" i="10"/>
  <c r="K40" i="10"/>
  <c r="K45" i="10" s="1"/>
  <c r="J40" i="10"/>
  <c r="J45" i="10" s="1"/>
  <c r="I40" i="10"/>
  <c r="I45" i="10" s="1"/>
  <c r="H40" i="10"/>
  <c r="H45" i="10" s="1"/>
  <c r="G40" i="10"/>
  <c r="G45" i="10" s="1"/>
  <c r="F40" i="10"/>
  <c r="E40" i="10"/>
  <c r="D40" i="10"/>
  <c r="M36" i="10"/>
  <c r="L36" i="10"/>
  <c r="K36" i="10"/>
  <c r="J36" i="10"/>
  <c r="I36" i="10"/>
  <c r="H36" i="10"/>
  <c r="G36" i="10"/>
  <c r="F36" i="10"/>
  <c r="E36" i="10"/>
  <c r="D36" i="10"/>
  <c r="D17" i="10" s="1"/>
  <c r="D45" i="10" s="1"/>
  <c r="M26" i="10"/>
  <c r="L26" i="10"/>
  <c r="K26" i="10"/>
  <c r="J26" i="10"/>
  <c r="I26" i="10"/>
  <c r="H26" i="10"/>
  <c r="G26" i="10"/>
  <c r="F26" i="10"/>
  <c r="E26" i="10"/>
  <c r="D26" i="10"/>
  <c r="M18" i="10"/>
  <c r="M17" i="10" s="1"/>
  <c r="M45" i="10" s="1"/>
  <c r="L18" i="10"/>
  <c r="L17" i="10" s="1"/>
  <c r="K18" i="10"/>
  <c r="K17" i="10" s="1"/>
  <c r="J18" i="10"/>
  <c r="J17" i="10" s="1"/>
  <c r="I18" i="10"/>
  <c r="I17" i="10" s="1"/>
  <c r="H18" i="10"/>
  <c r="H17" i="10" s="1"/>
  <c r="G18" i="10"/>
  <c r="G17" i="10" s="1"/>
  <c r="F18" i="10"/>
  <c r="F17" i="10" s="1"/>
  <c r="F45" i="10" s="1"/>
  <c r="E18" i="10"/>
  <c r="E17" i="10" s="1"/>
  <c r="E45" i="10" s="1"/>
  <c r="D18" i="10"/>
  <c r="M9" i="10"/>
  <c r="L9" i="10"/>
  <c r="K9" i="10"/>
  <c r="J9" i="10"/>
  <c r="I9" i="10"/>
  <c r="H9" i="10"/>
  <c r="G9" i="10"/>
  <c r="F9" i="10"/>
  <c r="E9" i="10"/>
  <c r="D9" i="10"/>
  <c r="M26" i="9"/>
  <c r="L26" i="9"/>
  <c r="K26" i="9"/>
  <c r="J26" i="9"/>
  <c r="I26" i="9"/>
  <c r="H26" i="9"/>
  <c r="G26" i="9"/>
  <c r="G17" i="9" s="1"/>
  <c r="F26" i="9"/>
  <c r="F17" i="9" s="1"/>
  <c r="E26" i="9"/>
  <c r="D26" i="9"/>
  <c r="M18" i="9"/>
  <c r="M17" i="9" s="1"/>
  <c r="M45" i="9" s="1"/>
  <c r="L18" i="9"/>
  <c r="L17" i="9" s="1"/>
  <c r="L45" i="9" s="1"/>
  <c r="K18" i="9"/>
  <c r="J18" i="9"/>
  <c r="J17" i="9" s="1"/>
  <c r="J45" i="9" s="1"/>
  <c r="I18" i="9"/>
  <c r="H18" i="9"/>
  <c r="G18" i="9"/>
  <c r="F18" i="9"/>
  <c r="E18" i="9"/>
  <c r="D18" i="9"/>
  <c r="M9" i="9"/>
  <c r="L9" i="9"/>
  <c r="K9" i="9"/>
  <c r="J9" i="9"/>
  <c r="I9" i="9"/>
  <c r="H9" i="9"/>
  <c r="G9" i="9"/>
  <c r="F9" i="9"/>
  <c r="E9" i="9"/>
  <c r="D9" i="9"/>
  <c r="M40" i="8"/>
  <c r="L40" i="8"/>
  <c r="K40" i="8"/>
  <c r="J40" i="8"/>
  <c r="I40" i="8"/>
  <c r="H40" i="8"/>
  <c r="G40" i="8"/>
  <c r="F40" i="8"/>
  <c r="E40" i="8"/>
  <c r="D40" i="8"/>
  <c r="M37" i="8"/>
  <c r="L37" i="8"/>
  <c r="K37" i="8"/>
  <c r="K17" i="8" s="1"/>
  <c r="J37" i="8"/>
  <c r="J17" i="8" s="1"/>
  <c r="J45" i="8" s="1"/>
  <c r="I37" i="8"/>
  <c r="H37" i="8"/>
  <c r="G37" i="8"/>
  <c r="F37" i="8"/>
  <c r="E37" i="8"/>
  <c r="D37" i="8"/>
  <c r="M23" i="8"/>
  <c r="L23" i="8"/>
  <c r="K23" i="8"/>
  <c r="J23" i="8"/>
  <c r="I23" i="8"/>
  <c r="H23" i="8"/>
  <c r="G23" i="8"/>
  <c r="F23" i="8"/>
  <c r="E23" i="8"/>
  <c r="D23" i="8"/>
  <c r="M18" i="8"/>
  <c r="M17" i="8" s="1"/>
  <c r="M45" i="8" s="1"/>
  <c r="L18" i="8"/>
  <c r="K18" i="8"/>
  <c r="J18" i="8"/>
  <c r="I18" i="8"/>
  <c r="H18" i="8"/>
  <c r="G18" i="8"/>
  <c r="F18" i="8"/>
  <c r="E18" i="8"/>
  <c r="D18" i="8"/>
  <c r="M9" i="8"/>
  <c r="L9" i="8"/>
  <c r="K9" i="8"/>
  <c r="J9" i="8"/>
  <c r="I9" i="8"/>
  <c r="H9" i="8"/>
  <c r="G9" i="8"/>
  <c r="F9" i="8"/>
  <c r="E9" i="8"/>
  <c r="D9" i="8"/>
  <c r="K45" i="8" l="1"/>
  <c r="G17" i="8"/>
  <c r="G45" i="8" s="1"/>
  <c r="D17" i="8"/>
  <c r="D45" i="8" s="1"/>
  <c r="H17" i="8"/>
  <c r="H45" i="8" s="1"/>
  <c r="L17" i="8"/>
  <c r="L45" i="8" s="1"/>
  <c r="I17" i="8"/>
  <c r="I45" i="8" s="1"/>
  <c r="E17" i="8"/>
  <c r="E45" i="8" s="1"/>
  <c r="F17" i="8"/>
  <c r="F45" i="8" s="1"/>
  <c r="L45" i="10"/>
  <c r="F45" i="9"/>
  <c r="G45" i="9"/>
  <c r="I17" i="9"/>
  <c r="I45" i="9" s="1"/>
  <c r="K17" i="9"/>
  <c r="K45" i="9" s="1"/>
  <c r="H17" i="9"/>
  <c r="H45" i="9" s="1"/>
  <c r="D17" i="9"/>
  <c r="D45" i="9" s="1"/>
  <c r="E17" i="9"/>
  <c r="E45" i="9" s="1"/>
  <c r="M48" i="7" l="1"/>
  <c r="G48" i="7"/>
  <c r="M47" i="7"/>
  <c r="M46" i="7" s="1"/>
  <c r="M51" i="7" s="1"/>
  <c r="E47" i="7"/>
  <c r="E46" i="7" s="1"/>
  <c r="E51" i="7" s="1"/>
  <c r="L46" i="7"/>
  <c r="L51" i="7" s="1"/>
  <c r="K46" i="7"/>
  <c r="K51" i="7" s="1"/>
  <c r="J46" i="7"/>
  <c r="I46" i="7"/>
  <c r="H46" i="7"/>
  <c r="G46" i="7"/>
  <c r="G51" i="7" s="1"/>
  <c r="F46" i="7"/>
  <c r="D46" i="7"/>
  <c r="D51" i="7" s="1"/>
  <c r="L45" i="7"/>
  <c r="L43" i="7" s="1"/>
  <c r="L44" i="7"/>
  <c r="M43" i="7"/>
  <c r="K43" i="7"/>
  <c r="J43" i="7"/>
  <c r="I43" i="7"/>
  <c r="H43" i="7"/>
  <c r="G43" i="7"/>
  <c r="F43" i="7"/>
  <c r="E43" i="7"/>
  <c r="D43" i="7"/>
  <c r="L41" i="7"/>
  <c r="L40" i="7"/>
  <c r="L25" i="7" s="1"/>
  <c r="L39" i="7"/>
  <c r="K34" i="7"/>
  <c r="K33" i="7"/>
  <c r="K32" i="7"/>
  <c r="K31" i="7"/>
  <c r="K25" i="7" s="1"/>
  <c r="K17" i="7" s="1"/>
  <c r="J30" i="7"/>
  <c r="J29" i="7"/>
  <c r="J25" i="7" s="1"/>
  <c r="J28" i="7"/>
  <c r="J27" i="7"/>
  <c r="I26" i="7"/>
  <c r="M25" i="7"/>
  <c r="I25" i="7"/>
  <c r="H25" i="7"/>
  <c r="G25" i="7"/>
  <c r="F25" i="7"/>
  <c r="E25" i="7"/>
  <c r="D25" i="7"/>
  <c r="L24" i="7"/>
  <c r="L18" i="7" s="1"/>
  <c r="L17" i="7" s="1"/>
  <c r="K23" i="7"/>
  <c r="J22" i="7"/>
  <c r="J18" i="7" s="1"/>
  <c r="J17" i="7" s="1"/>
  <c r="I21" i="7"/>
  <c r="I20" i="7"/>
  <c r="I19" i="7"/>
  <c r="M18" i="7"/>
  <c r="K18" i="7"/>
  <c r="I18" i="7"/>
  <c r="I17" i="7" s="1"/>
  <c r="I51" i="7" s="1"/>
  <c r="H18" i="7"/>
  <c r="H17" i="7" s="1"/>
  <c r="H51" i="7" s="1"/>
  <c r="G18" i="7"/>
  <c r="F18" i="7"/>
  <c r="F17" i="7" s="1"/>
  <c r="E18" i="7"/>
  <c r="E17" i="7" s="1"/>
  <c r="D18" i="7"/>
  <c r="M17" i="7"/>
  <c r="G17" i="7"/>
  <c r="D17" i="7"/>
  <c r="I16" i="7"/>
  <c r="J15" i="7"/>
  <c r="J9" i="7" s="1"/>
  <c r="I14" i="7"/>
  <c r="I12" i="7"/>
  <c r="I9" i="7" s="1"/>
  <c r="J11" i="7"/>
  <c r="I10" i="7"/>
  <c r="M9" i="7"/>
  <c r="L9" i="7"/>
  <c r="K9" i="7"/>
  <c r="H9" i="7"/>
  <c r="G9" i="7"/>
  <c r="F9" i="7"/>
  <c r="E9" i="7"/>
  <c r="D9" i="7"/>
  <c r="M47" i="6"/>
  <c r="H47" i="6"/>
  <c r="H45" i="6" s="1"/>
  <c r="H52" i="6" s="1"/>
  <c r="G47" i="6"/>
  <c r="G45" i="6" s="1"/>
  <c r="F47" i="6"/>
  <c r="F45" i="6" s="1"/>
  <c r="F52" i="6" s="1"/>
  <c r="E47" i="6"/>
  <c r="M46" i="6"/>
  <c r="M45" i="6" s="1"/>
  <c r="M52" i="6" s="1"/>
  <c r="L45" i="6"/>
  <c r="K45" i="6"/>
  <c r="J45" i="6"/>
  <c r="I45" i="6"/>
  <c r="E45" i="6"/>
  <c r="D45" i="6"/>
  <c r="L44" i="6"/>
  <c r="L42" i="6" s="1"/>
  <c r="L17" i="6" s="1"/>
  <c r="K43" i="6"/>
  <c r="K42" i="6" s="1"/>
  <c r="M42" i="6"/>
  <c r="J42" i="6"/>
  <c r="I42" i="6"/>
  <c r="H42" i="6"/>
  <c r="H17" i="6" s="1"/>
  <c r="G42" i="6"/>
  <c r="G17" i="6" s="1"/>
  <c r="F42" i="6"/>
  <c r="E42" i="6"/>
  <c r="D42" i="6"/>
  <c r="L40" i="6"/>
  <c r="L39" i="6"/>
  <c r="L38" i="6"/>
  <c r="K33" i="6"/>
  <c r="K32" i="6"/>
  <c r="K31" i="6"/>
  <c r="J30" i="6"/>
  <c r="J29" i="6"/>
  <c r="J28" i="6"/>
  <c r="J27" i="6"/>
  <c r="J26" i="6" s="1"/>
  <c r="M26" i="6"/>
  <c r="L26" i="6"/>
  <c r="K26" i="6"/>
  <c r="I26" i="6"/>
  <c r="H26" i="6"/>
  <c r="G26" i="6"/>
  <c r="F26" i="6"/>
  <c r="E26" i="6"/>
  <c r="D26" i="6"/>
  <c r="L25" i="6"/>
  <c r="K24" i="6"/>
  <c r="K18" i="6" s="1"/>
  <c r="K17" i="6" s="1"/>
  <c r="J23" i="6"/>
  <c r="J18" i="6" s="1"/>
  <c r="J17" i="6" s="1"/>
  <c r="I22" i="6"/>
  <c r="I20" i="6"/>
  <c r="I19" i="6"/>
  <c r="I18" i="6" s="1"/>
  <c r="I17" i="6" s="1"/>
  <c r="M18" i="6"/>
  <c r="L18" i="6"/>
  <c r="H18" i="6"/>
  <c r="G18" i="6"/>
  <c r="F18" i="6"/>
  <c r="E18" i="6"/>
  <c r="D18" i="6"/>
  <c r="D17" i="6" s="1"/>
  <c r="D52" i="6" s="1"/>
  <c r="M17" i="6"/>
  <c r="F17" i="6"/>
  <c r="E17" i="6"/>
  <c r="E52" i="6" s="1"/>
  <c r="I16" i="6"/>
  <c r="J15" i="6"/>
  <c r="I14" i="6"/>
  <c r="I12" i="6"/>
  <c r="J11" i="6"/>
  <c r="J9" i="6" s="1"/>
  <c r="I10" i="6"/>
  <c r="I9" i="6" s="1"/>
  <c r="M9" i="6"/>
  <c r="L9" i="6"/>
  <c r="K9" i="6"/>
  <c r="H9" i="6"/>
  <c r="G9" i="6"/>
  <c r="F9" i="6"/>
  <c r="E9" i="6"/>
  <c r="D9" i="6"/>
  <c r="M47" i="4"/>
  <c r="H47" i="4"/>
  <c r="H45" i="4" s="1"/>
  <c r="G47" i="4"/>
  <c r="G45" i="4" s="1"/>
  <c r="F47" i="4"/>
  <c r="F45" i="4" s="1"/>
  <c r="E46" i="4"/>
  <c r="E45" i="4" s="1"/>
  <c r="M45" i="4"/>
  <c r="L45" i="4"/>
  <c r="K45" i="4"/>
  <c r="J45" i="4"/>
  <c r="I45" i="4"/>
  <c r="D45" i="4"/>
  <c r="D52" i="4" s="1"/>
  <c r="K44" i="4"/>
  <c r="L43" i="4"/>
  <c r="M42" i="4"/>
  <c r="L42" i="4"/>
  <c r="K42" i="4"/>
  <c r="J42" i="4"/>
  <c r="I42" i="4"/>
  <c r="H42" i="4"/>
  <c r="G42" i="4"/>
  <c r="F42" i="4"/>
  <c r="E42" i="4"/>
  <c r="D42" i="4"/>
  <c r="L40" i="4"/>
  <c r="L39" i="4"/>
  <c r="L38" i="4"/>
  <c r="K33" i="4"/>
  <c r="K32" i="4"/>
  <c r="K31" i="4"/>
  <c r="K24" i="4" s="1"/>
  <c r="J30" i="4"/>
  <c r="J29" i="4"/>
  <c r="J28" i="4"/>
  <c r="J27" i="4"/>
  <c r="J26" i="4"/>
  <c r="I25" i="4"/>
  <c r="I24" i="4" s="1"/>
  <c r="M24" i="4"/>
  <c r="H24" i="4"/>
  <c r="G24" i="4"/>
  <c r="G17" i="4" s="1"/>
  <c r="F24" i="4"/>
  <c r="E24" i="4"/>
  <c r="D24" i="4"/>
  <c r="D17" i="4" s="1"/>
  <c r="L23" i="4"/>
  <c r="L18" i="4" s="1"/>
  <c r="K22" i="4"/>
  <c r="K18" i="4" s="1"/>
  <c r="J21" i="4"/>
  <c r="J18" i="4" s="1"/>
  <c r="I20" i="4"/>
  <c r="I19" i="4"/>
  <c r="I18" i="4" s="1"/>
  <c r="I17" i="4" s="1"/>
  <c r="M18" i="4"/>
  <c r="M17" i="4" s="1"/>
  <c r="H18" i="4"/>
  <c r="H17" i="4" s="1"/>
  <c r="G18" i="4"/>
  <c r="F18" i="4"/>
  <c r="E18" i="4"/>
  <c r="D18" i="4"/>
  <c r="I16" i="4"/>
  <c r="J15" i="4"/>
  <c r="I14" i="4"/>
  <c r="I12" i="4"/>
  <c r="J11" i="4"/>
  <c r="I10" i="4"/>
  <c r="I9" i="4" s="1"/>
  <c r="M9" i="4"/>
  <c r="L9" i="4"/>
  <c r="K9" i="4"/>
  <c r="J9" i="4"/>
  <c r="H9" i="4"/>
  <c r="G9" i="4"/>
  <c r="F9" i="4"/>
  <c r="E9" i="4"/>
  <c r="D9" i="4"/>
  <c r="E46" i="2"/>
  <c r="E45" i="2"/>
  <c r="M44" i="2"/>
  <c r="H44" i="2"/>
  <c r="G44" i="2"/>
  <c r="F44" i="2"/>
  <c r="E44" i="2"/>
  <c r="D44" i="2"/>
  <c r="L43" i="2"/>
  <c r="L42" i="2"/>
  <c r="L41" i="2"/>
  <c r="H41" i="2"/>
  <c r="G41" i="2"/>
  <c r="F41" i="2"/>
  <c r="E41" i="2"/>
  <c r="L39" i="2"/>
  <c r="L25" i="2" s="1"/>
  <c r="L38" i="2"/>
  <c r="K37" i="2"/>
  <c r="K36" i="2"/>
  <c r="K35" i="2"/>
  <c r="K34" i="2"/>
  <c r="K33" i="2"/>
  <c r="K32" i="2"/>
  <c r="K31" i="2"/>
  <c r="K30" i="2"/>
  <c r="K25" i="2" s="1"/>
  <c r="K17" i="2" s="1"/>
  <c r="J29" i="2"/>
  <c r="J28" i="2"/>
  <c r="J27" i="2"/>
  <c r="J25" i="2" s="1"/>
  <c r="J26" i="2"/>
  <c r="M25" i="2"/>
  <c r="I25" i="2"/>
  <c r="H25" i="2"/>
  <c r="G25" i="2"/>
  <c r="F25" i="2"/>
  <c r="E25" i="2"/>
  <c r="D25" i="2"/>
  <c r="K24" i="2"/>
  <c r="J23" i="2"/>
  <c r="J18" i="2" s="1"/>
  <c r="J17" i="2" s="1"/>
  <c r="I22" i="2"/>
  <c r="I21" i="2"/>
  <c r="I18" i="2" s="1"/>
  <c r="I17" i="2" s="1"/>
  <c r="L20" i="2"/>
  <c r="L18" i="2" s="1"/>
  <c r="I19" i="2"/>
  <c r="M18" i="2"/>
  <c r="K18" i="2"/>
  <c r="H18" i="2"/>
  <c r="H17" i="2" s="1"/>
  <c r="H49" i="2" s="1"/>
  <c r="G18" i="2"/>
  <c r="G17" i="2" s="1"/>
  <c r="F18" i="2"/>
  <c r="E18" i="2"/>
  <c r="D18" i="2"/>
  <c r="D17" i="2" s="1"/>
  <c r="D49" i="2" s="1"/>
  <c r="M17" i="2"/>
  <c r="F17" i="2"/>
  <c r="E17" i="2"/>
  <c r="I16" i="2"/>
  <c r="J15" i="2"/>
  <c r="I14" i="2"/>
  <c r="I12" i="2"/>
  <c r="J11" i="2"/>
  <c r="I10" i="2"/>
  <c r="M9" i="2"/>
  <c r="M49" i="2" s="1"/>
  <c r="L9" i="2"/>
  <c r="K9" i="2"/>
  <c r="K49" i="2" s="1"/>
  <c r="J9" i="2"/>
  <c r="I9" i="2"/>
  <c r="I49" i="2" s="1"/>
  <c r="H9" i="2"/>
  <c r="G9" i="2"/>
  <c r="G49" i="2" s="1"/>
  <c r="F9" i="2"/>
  <c r="F49" i="2" s="1"/>
  <c r="E9" i="2"/>
  <c r="E49" i="2" s="1"/>
  <c r="D9" i="2"/>
  <c r="J51" i="7" l="1"/>
  <c r="F51" i="7"/>
  <c r="L52" i="6"/>
  <c r="G52" i="6"/>
  <c r="I52" i="6"/>
  <c r="J52" i="6"/>
  <c r="K52" i="6"/>
  <c r="I52" i="4"/>
  <c r="L24" i="4"/>
  <c r="L17" i="4"/>
  <c r="E17" i="4"/>
  <c r="G52" i="4"/>
  <c r="E52" i="4"/>
  <c r="F17" i="4"/>
  <c r="F52" i="4" s="1"/>
  <c r="J24" i="4"/>
  <c r="J17" i="4" s="1"/>
  <c r="J52" i="4" s="1"/>
  <c r="H52" i="4"/>
  <c r="K17" i="4"/>
  <c r="K52" i="4" s="1"/>
  <c r="L52" i="4"/>
  <c r="M52" i="4"/>
  <c r="L49" i="2"/>
  <c r="L17" i="2"/>
  <c r="J49" i="2"/>
  <c r="I63" i="30"/>
  <c r="N59" i="30"/>
  <c r="H59" i="30"/>
  <c r="G59" i="30"/>
  <c r="F59" i="30"/>
  <c r="E59" i="30"/>
  <c r="N56" i="30"/>
  <c r="N63" i="30" s="1"/>
  <c r="J56" i="30"/>
  <c r="G56" i="30"/>
  <c r="E56" i="30"/>
  <c r="D56" i="30"/>
  <c r="N34" i="30"/>
  <c r="N17" i="30" s="1"/>
  <c r="M34" i="30"/>
  <c r="L34" i="30"/>
  <c r="K34" i="30"/>
  <c r="J34" i="30"/>
  <c r="I34" i="30"/>
  <c r="H34" i="30"/>
  <c r="G34" i="30"/>
  <c r="F34" i="30"/>
  <c r="E34" i="30"/>
  <c r="D34" i="30"/>
  <c r="N18" i="30"/>
  <c r="M18" i="30"/>
  <c r="L18" i="30"/>
  <c r="L17" i="30" s="1"/>
  <c r="L63" i="30" s="1"/>
  <c r="K18" i="30"/>
  <c r="K17" i="30" s="1"/>
  <c r="K63" i="30" s="1"/>
  <c r="J18" i="30"/>
  <c r="J17" i="30" s="1"/>
  <c r="J63" i="30" s="1"/>
  <c r="I18" i="30"/>
  <c r="H18" i="30"/>
  <c r="G18" i="30"/>
  <c r="F18" i="30"/>
  <c r="E18" i="30"/>
  <c r="D18" i="30"/>
  <c r="M17" i="30"/>
  <c r="M63" i="30" s="1"/>
  <c r="I17" i="30"/>
  <c r="H17" i="30"/>
  <c r="G17" i="30"/>
  <c r="F17" i="30"/>
  <c r="E17" i="30"/>
  <c r="D17" i="30"/>
  <c r="N9" i="30"/>
  <c r="M9" i="30"/>
  <c r="L9" i="30"/>
  <c r="K9" i="30"/>
  <c r="J9" i="30"/>
  <c r="I9" i="30"/>
  <c r="H9" i="30"/>
  <c r="H63" i="30" s="1"/>
  <c r="G9" i="30"/>
  <c r="G63" i="30" s="1"/>
  <c r="F9" i="30"/>
  <c r="F63" i="30" s="1"/>
  <c r="E9" i="30"/>
  <c r="E63" i="30" s="1"/>
  <c r="D9" i="30"/>
  <c r="D63" i="30" s="1"/>
  <c r="N55" i="25"/>
  <c r="M55" i="25"/>
  <c r="L55" i="25"/>
  <c r="K55" i="25"/>
  <c r="J55" i="25"/>
  <c r="J58" i="25" s="1"/>
  <c r="I55" i="25"/>
  <c r="H55" i="25"/>
  <c r="G55" i="25"/>
  <c r="F55" i="25"/>
  <c r="E55" i="25"/>
  <c r="D55" i="25"/>
  <c r="N50" i="25"/>
  <c r="N58" i="25" s="1"/>
  <c r="M50" i="25"/>
  <c r="L50" i="25"/>
  <c r="K50" i="25"/>
  <c r="J50" i="25"/>
  <c r="I50" i="25"/>
  <c r="H50" i="25"/>
  <c r="G50" i="25"/>
  <c r="F50" i="25"/>
  <c r="E50" i="25"/>
  <c r="D50" i="25"/>
  <c r="H45" i="25"/>
  <c r="G45" i="25"/>
  <c r="F45" i="25"/>
  <c r="F17" i="25" s="1"/>
  <c r="E45" i="25"/>
  <c r="E17" i="25" s="1"/>
  <c r="N30" i="25"/>
  <c r="N17" i="25" s="1"/>
  <c r="M30" i="25"/>
  <c r="M58" i="25" s="1"/>
  <c r="L30" i="25"/>
  <c r="K30" i="25"/>
  <c r="J30" i="25"/>
  <c r="I30" i="25"/>
  <c r="H30" i="25"/>
  <c r="G30" i="25"/>
  <c r="F30" i="25"/>
  <c r="E30" i="25"/>
  <c r="D30" i="25"/>
  <c r="D17" i="25" s="1"/>
  <c r="N18" i="25"/>
  <c r="M18" i="25"/>
  <c r="M17" i="25" s="1"/>
  <c r="L18" i="25"/>
  <c r="L17" i="25" s="1"/>
  <c r="L58" i="25" s="1"/>
  <c r="K18" i="25"/>
  <c r="K17" i="25" s="1"/>
  <c r="K58" i="25" s="1"/>
  <c r="J18" i="25"/>
  <c r="J17" i="25" s="1"/>
  <c r="I18" i="25"/>
  <c r="I17" i="25" s="1"/>
  <c r="I58" i="25" s="1"/>
  <c r="H18" i="25"/>
  <c r="H17" i="25" s="1"/>
  <c r="H58" i="25" s="1"/>
  <c r="G18" i="25"/>
  <c r="F18" i="25"/>
  <c r="E18" i="25"/>
  <c r="D18" i="25"/>
  <c r="G17" i="25"/>
  <c r="N9" i="25"/>
  <c r="M9" i="25"/>
  <c r="L9" i="25"/>
  <c r="K9" i="25"/>
  <c r="J9" i="25"/>
  <c r="I9" i="25"/>
  <c r="H9" i="25"/>
  <c r="G9" i="25"/>
  <c r="F9" i="25"/>
  <c r="F58" i="25" s="1"/>
  <c r="E9" i="25"/>
  <c r="D9" i="25"/>
  <c r="N61" i="3"/>
  <c r="M61" i="3"/>
  <c r="L61" i="3"/>
  <c r="K61" i="3"/>
  <c r="J61" i="3"/>
  <c r="I61" i="3"/>
  <c r="H61" i="3"/>
  <c r="G61" i="3"/>
  <c r="F61" i="3"/>
  <c r="E61" i="3"/>
  <c r="D61" i="3"/>
  <c r="N53" i="3"/>
  <c r="M53" i="3"/>
  <c r="M65" i="3" s="1"/>
  <c r="L53" i="3"/>
  <c r="K53" i="3"/>
  <c r="J53" i="3"/>
  <c r="I53" i="3"/>
  <c r="H53" i="3"/>
  <c r="G53" i="3"/>
  <c r="F53" i="3"/>
  <c r="E53" i="3"/>
  <c r="D53" i="3"/>
  <c r="N31" i="3"/>
  <c r="L31" i="3"/>
  <c r="K31" i="3"/>
  <c r="J31" i="3"/>
  <c r="I31" i="3"/>
  <c r="H31" i="3"/>
  <c r="G31" i="3"/>
  <c r="F31" i="3"/>
  <c r="E31" i="3"/>
  <c r="D31" i="3"/>
  <c r="N18" i="3"/>
  <c r="N17" i="3" s="1"/>
  <c r="M18" i="3"/>
  <c r="M17" i="3" s="1"/>
  <c r="L18" i="3"/>
  <c r="L17" i="3" s="1"/>
  <c r="K18" i="3"/>
  <c r="K17" i="3" s="1"/>
  <c r="J18" i="3"/>
  <c r="J17" i="3" s="1"/>
  <c r="I18" i="3"/>
  <c r="H18" i="3"/>
  <c r="G18" i="3"/>
  <c r="F18" i="3"/>
  <c r="E18" i="3"/>
  <c r="D18" i="3"/>
  <c r="D17" i="3" s="1"/>
  <c r="I17" i="3"/>
  <c r="H17" i="3"/>
  <c r="G17" i="3"/>
  <c r="G65" i="3" s="1"/>
  <c r="F17" i="3"/>
  <c r="E17" i="3"/>
  <c r="N9" i="3"/>
  <c r="M9" i="3"/>
  <c r="L9" i="3"/>
  <c r="K9" i="3"/>
  <c r="J9" i="3"/>
  <c r="J65" i="3" s="1"/>
  <c r="I9" i="3"/>
  <c r="I65" i="3" s="1"/>
  <c r="H9" i="3"/>
  <c r="H65" i="3" s="1"/>
  <c r="G9" i="3"/>
  <c r="F9" i="3"/>
  <c r="F65" i="3" s="1"/>
  <c r="E9" i="3"/>
  <c r="E65" i="3" s="1"/>
  <c r="D9" i="3"/>
  <c r="D65" i="3" s="1"/>
  <c r="I58" i="1"/>
  <c r="N54" i="1"/>
  <c r="M54" i="1"/>
  <c r="L54" i="1"/>
  <c r="K54" i="1"/>
  <c r="J54" i="1"/>
  <c r="I54" i="1"/>
  <c r="H54" i="1"/>
  <c r="G54" i="1"/>
  <c r="F54" i="1"/>
  <c r="E54" i="1"/>
  <c r="D54" i="1"/>
  <c r="N51" i="1"/>
  <c r="M51" i="1"/>
  <c r="L51" i="1"/>
  <c r="K51" i="1"/>
  <c r="J51" i="1"/>
  <c r="I51" i="1"/>
  <c r="H51" i="1"/>
  <c r="G51" i="1"/>
  <c r="F51" i="1"/>
  <c r="E51" i="1"/>
  <c r="D51" i="1"/>
  <c r="N29" i="1"/>
  <c r="M29" i="1"/>
  <c r="L29" i="1"/>
  <c r="K29" i="1"/>
  <c r="J29" i="1"/>
  <c r="J17" i="1" s="1"/>
  <c r="J58" i="1" s="1"/>
  <c r="I29" i="1"/>
  <c r="H29" i="1"/>
  <c r="G29" i="1"/>
  <c r="F29" i="1"/>
  <c r="E29" i="1"/>
  <c r="D29" i="1"/>
  <c r="D17" i="1" s="1"/>
  <c r="N18" i="1"/>
  <c r="N17" i="1" s="1"/>
  <c r="M18" i="1"/>
  <c r="M17" i="1" s="1"/>
  <c r="L18" i="1"/>
  <c r="L17" i="1" s="1"/>
  <c r="K18" i="1"/>
  <c r="K17" i="1" s="1"/>
  <c r="J18" i="1"/>
  <c r="I18" i="1"/>
  <c r="H18" i="1"/>
  <c r="G18" i="1"/>
  <c r="G17" i="1" s="1"/>
  <c r="F18" i="1"/>
  <c r="F17" i="1" s="1"/>
  <c r="E18" i="1"/>
  <c r="E17" i="1" s="1"/>
  <c r="D18" i="1"/>
  <c r="I17" i="1"/>
  <c r="H17" i="1"/>
  <c r="N9" i="1"/>
  <c r="M9" i="1"/>
  <c r="L9" i="1"/>
  <c r="K9" i="1"/>
  <c r="J9" i="1"/>
  <c r="I9" i="1"/>
  <c r="H9" i="1"/>
  <c r="H58" i="1" s="1"/>
  <c r="G9" i="1"/>
  <c r="F9" i="1"/>
  <c r="E9" i="1"/>
  <c r="D9" i="1"/>
  <c r="D58" i="25" l="1"/>
  <c r="E58" i="25"/>
  <c r="K65" i="3"/>
  <c r="L65" i="3"/>
  <c r="N65" i="3"/>
  <c r="M58" i="1"/>
  <c r="K58" i="1"/>
  <c r="L58" i="1"/>
  <c r="N58" i="1"/>
  <c r="D58" i="1"/>
  <c r="E58" i="1"/>
  <c r="F58" i="1"/>
  <c r="G58" i="1"/>
  <c r="M46" i="27" l="1"/>
  <c r="L46" i="27"/>
  <c r="K46" i="27"/>
  <c r="J46" i="27"/>
  <c r="I46" i="27"/>
  <c r="H46" i="27"/>
  <c r="G46" i="27"/>
  <c r="F46" i="27"/>
  <c r="E46" i="27"/>
  <c r="D46" i="27"/>
  <c r="M43" i="27"/>
  <c r="L43" i="27"/>
  <c r="K43" i="27"/>
  <c r="J43" i="27"/>
  <c r="I43" i="27"/>
  <c r="H43" i="27"/>
  <c r="G43" i="27"/>
  <c r="F43" i="27"/>
  <c r="E43" i="27"/>
  <c r="D43" i="27"/>
  <c r="K38" i="27"/>
  <c r="M26" i="27"/>
  <c r="L26" i="27"/>
  <c r="K26" i="27"/>
  <c r="J26" i="27"/>
  <c r="I26" i="27"/>
  <c r="H26" i="27"/>
  <c r="G26" i="27"/>
  <c r="F26" i="27"/>
  <c r="F17" i="27" s="1"/>
  <c r="F49" i="27" s="1"/>
  <c r="E26" i="27"/>
  <c r="D26" i="27"/>
  <c r="M18" i="27"/>
  <c r="M17" i="27" s="1"/>
  <c r="L18" i="27"/>
  <c r="L17" i="27" s="1"/>
  <c r="L49" i="27" s="1"/>
  <c r="K18" i="27"/>
  <c r="J18" i="27"/>
  <c r="J17" i="27" s="1"/>
  <c r="I18" i="27"/>
  <c r="I17" i="27" s="1"/>
  <c r="H18" i="27"/>
  <c r="H17" i="27" s="1"/>
  <c r="G18" i="27"/>
  <c r="G17" i="27" s="1"/>
  <c r="G49" i="27" s="1"/>
  <c r="F18" i="27"/>
  <c r="E18" i="27"/>
  <c r="D18" i="27"/>
  <c r="N17" i="27"/>
  <c r="N49" i="27" s="1"/>
  <c r="M9" i="27"/>
  <c r="L9" i="27"/>
  <c r="K9" i="27"/>
  <c r="J9" i="27"/>
  <c r="I9" i="27"/>
  <c r="I49" i="27" s="1"/>
  <c r="H9" i="27"/>
  <c r="G9" i="27"/>
  <c r="F9" i="27"/>
  <c r="E9" i="27"/>
  <c r="D9" i="27"/>
  <c r="D17" i="27" l="1"/>
  <c r="D49" i="27" s="1"/>
  <c r="E17" i="27"/>
  <c r="E49" i="27" s="1"/>
  <c r="J49" i="27"/>
  <c r="H49" i="27"/>
  <c r="K17" i="27"/>
  <c r="K49" i="27" s="1"/>
  <c r="M49" i="27"/>
  <c r="E52" i="22" l="1"/>
  <c r="D52" i="22"/>
  <c r="M48" i="22"/>
  <c r="L48" i="22"/>
  <c r="K48" i="22"/>
  <c r="J48" i="22"/>
  <c r="I48" i="22"/>
  <c r="H48" i="22"/>
  <c r="G48" i="22"/>
  <c r="F48" i="22"/>
  <c r="E48" i="22"/>
  <c r="D48" i="22"/>
  <c r="M44" i="22"/>
  <c r="L44" i="22"/>
  <c r="K44" i="22"/>
  <c r="J44" i="22"/>
  <c r="I44" i="22"/>
  <c r="M21" i="22"/>
  <c r="M17" i="22" s="1"/>
  <c r="M52" i="22" s="1"/>
  <c r="L21" i="22"/>
  <c r="K21" i="22"/>
  <c r="J21" i="22"/>
  <c r="I21" i="22"/>
  <c r="H21" i="22"/>
  <c r="G21" i="22"/>
  <c r="F21" i="22"/>
  <c r="E21" i="22"/>
  <c r="D21" i="22"/>
  <c r="L18" i="22"/>
  <c r="L17" i="22" s="1"/>
  <c r="L52" i="22" s="1"/>
  <c r="K18" i="22"/>
  <c r="K17" i="22" s="1"/>
  <c r="K52" i="22" s="1"/>
  <c r="J18" i="22"/>
  <c r="J17" i="22" s="1"/>
  <c r="J52" i="22" s="1"/>
  <c r="I18" i="22"/>
  <c r="I17" i="22" s="1"/>
  <c r="I52" i="22" s="1"/>
  <c r="H18" i="22"/>
  <c r="H17" i="22" s="1"/>
  <c r="H52" i="22" s="1"/>
  <c r="G18" i="22"/>
  <c r="G17" i="22" s="1"/>
  <c r="G52" i="22" s="1"/>
  <c r="F18" i="22"/>
  <c r="F17" i="22" s="1"/>
  <c r="F52" i="22" s="1"/>
  <c r="E18" i="22"/>
  <c r="D18" i="22"/>
  <c r="E17" i="22"/>
  <c r="D17" i="22"/>
  <c r="M9" i="22" l="1"/>
  <c r="L9" i="22"/>
  <c r="K9" i="22"/>
  <c r="J9" i="22"/>
  <c r="I9" i="22"/>
  <c r="H9" i="22"/>
  <c r="G9" i="22"/>
  <c r="F9" i="22"/>
  <c r="E9" i="22"/>
  <c r="D9" i="22"/>
</calcChain>
</file>

<file path=xl/sharedStrings.xml><?xml version="1.0" encoding="utf-8"?>
<sst xmlns="http://schemas.openxmlformats.org/spreadsheetml/2006/main" count="2597" uniqueCount="660">
  <si>
    <t>TRƯỜNG CAO ĐẲNG CÔNG NGHỆ VÀ THƯƠNG MẠI HÀ NỘI</t>
  </si>
  <si>
    <t>KHOA: Y - DƯỢC</t>
  </si>
  <si>
    <t>-------------------------</t>
  </si>
  <si>
    <t>NGÀNH: DƯỢC</t>
  </si>
  <si>
    <t>THỜI GIAN ĐÀO TẠO: 3 NĂM</t>
  </si>
  <si>
    <t>TT</t>
  </si>
  <si>
    <t>Môn học</t>
  </si>
  <si>
    <t>Số TC</t>
  </si>
  <si>
    <t>Tổng số tiết/giờ</t>
  </si>
  <si>
    <t>HK1</t>
  </si>
  <si>
    <t>HK2</t>
  </si>
  <si>
    <t>HK3</t>
  </si>
  <si>
    <t>HK4</t>
  </si>
  <si>
    <t>HK5</t>
  </si>
  <si>
    <t>HK6</t>
  </si>
  <si>
    <t xml:space="preserve">Tổng </t>
  </si>
  <si>
    <t>Lý thuyết</t>
  </si>
  <si>
    <t>Thực hành</t>
  </si>
  <si>
    <t>Thi,
Kiểm tra</t>
  </si>
  <si>
    <t>I</t>
  </si>
  <si>
    <t>Các môn học chung</t>
  </si>
  <si>
    <t xml:space="preserve">Chính trị </t>
  </si>
  <si>
    <t>Pháp luật</t>
  </si>
  <si>
    <t>Giáo dục thể chất</t>
  </si>
  <si>
    <t>Tin học</t>
  </si>
  <si>
    <t xml:space="preserve"> </t>
  </si>
  <si>
    <t>Tiếng Anh cơ bản 1</t>
  </si>
  <si>
    <t>Tiếng Anh cơ bản 2</t>
  </si>
  <si>
    <t>II</t>
  </si>
  <si>
    <t>Các môn học chuyên môn ngành</t>
  </si>
  <si>
    <t>II.1</t>
  </si>
  <si>
    <t xml:space="preserve"> Môn học cơ sở</t>
  </si>
  <si>
    <t>Tiếng anh chuyên ngành</t>
  </si>
  <si>
    <t>Thống kê y dược</t>
  </si>
  <si>
    <t>Vật lý đại cương</t>
  </si>
  <si>
    <t>Sinh học và di truyền</t>
  </si>
  <si>
    <t>Hóa phân tích định lượng</t>
  </si>
  <si>
    <t>Vi sinh- Kí sinh trùng</t>
  </si>
  <si>
    <t>Giải phẫu- Sinh lý</t>
  </si>
  <si>
    <t>Hóa sinh</t>
  </si>
  <si>
    <t>Bệnh học</t>
  </si>
  <si>
    <t>II.2</t>
  </si>
  <si>
    <t>Môn học chuyên môn ngành</t>
  </si>
  <si>
    <t>Pháp chế dược</t>
  </si>
  <si>
    <t>Thực vật dược</t>
  </si>
  <si>
    <t>Bào chế 1</t>
  </si>
  <si>
    <t>Hóa dược 1</t>
  </si>
  <si>
    <t>Dược liệu 1</t>
  </si>
  <si>
    <t>Dược lý học 1</t>
  </si>
  <si>
    <t xml:space="preserve">Dược lâm sàng </t>
  </si>
  <si>
    <t>Đảm bảo chất lượng thuốc</t>
  </si>
  <si>
    <t>Kinh tế dược</t>
  </si>
  <si>
    <t xml:space="preserve">Dược học cổ truyền </t>
  </si>
  <si>
    <t>Kiểm nghiệm thuốc</t>
  </si>
  <si>
    <t>Bào chế 2</t>
  </si>
  <si>
    <t>Hóa dược 2</t>
  </si>
  <si>
    <t>Dược liệu 2</t>
  </si>
  <si>
    <t>Dược lý học 2</t>
  </si>
  <si>
    <t>Marketing dược</t>
  </si>
  <si>
    <t>III</t>
  </si>
  <si>
    <t>Thực hành, thực tập nghề nghiệp/Thực tập tốt nghiệp</t>
  </si>
  <si>
    <t>Thực hành nghề nghiệp</t>
  </si>
  <si>
    <t>Thực tập tốt nghiệp</t>
  </si>
  <si>
    <t>IV</t>
  </si>
  <si>
    <t>Hóa dược nâng cao</t>
  </si>
  <si>
    <t>Dược liệu nâng cao</t>
  </si>
  <si>
    <t>Bào chế nâng cao</t>
  </si>
  <si>
    <t>KHOA: KINH TẾ</t>
  </si>
  <si>
    <t>NGÀNH: KẾ TOÁN</t>
  </si>
  <si>
    <t>THỜI GIAN ĐÀO TẠO: 2.5 NĂM</t>
  </si>
  <si>
    <t>Số
TC</t>
  </si>
  <si>
    <t>Thời gian học tập (giờ)</t>
  </si>
  <si>
    <t>Giáo dục Quốc phòng - An Ninh</t>
  </si>
  <si>
    <t>Kinh tế học</t>
  </si>
  <si>
    <t>Pháp luật kinh tế</t>
  </si>
  <si>
    <t xml:space="preserve">Lý thuyết Tài chính - Tiền tệ </t>
  </si>
  <si>
    <t>Nguyên lý kế toán</t>
  </si>
  <si>
    <t>Marketing căn bản</t>
  </si>
  <si>
    <t>Tiếng Anh kinh tế</t>
  </si>
  <si>
    <t xml:space="preserve">Tài chính doanh nghiệp </t>
  </si>
  <si>
    <t>Toán tài chính</t>
  </si>
  <si>
    <t>Kế toán tài chính 1</t>
  </si>
  <si>
    <t>Kế toán tài chính 2</t>
  </si>
  <si>
    <t>Kế toán tài chính 3</t>
  </si>
  <si>
    <t>Kế toán hành chính sự nghiệp</t>
  </si>
  <si>
    <t>Thống kê doanh nghiệp</t>
  </si>
  <si>
    <t>Thuế</t>
  </si>
  <si>
    <t xml:space="preserve">Kiểm toán </t>
  </si>
  <si>
    <t>Tổ chức hạch toán kế toán</t>
  </si>
  <si>
    <t>Kế toán máy</t>
  </si>
  <si>
    <t>Kiến tập kế toán doanh nghiệp</t>
  </si>
  <si>
    <t>Thực hành phần mềm kế toán MISA</t>
  </si>
  <si>
    <t>Thị trường chứng khoán</t>
  </si>
  <si>
    <t xml:space="preserve">Thực hành Hạch toán kế toán </t>
  </si>
  <si>
    <t>II.3</t>
  </si>
  <si>
    <t>Môn học tự chọn (chọn 2 môn )</t>
  </si>
  <si>
    <t>Phân tích và Lập dự án đầu tư</t>
  </si>
  <si>
    <t>Phân tích hoạt động kinh doanh</t>
  </si>
  <si>
    <t>Khóa luận tốt nghiệp (cho SV khá, giỏi)</t>
  </si>
  <si>
    <t>Từ 02/2026
đến 06/2026</t>
  </si>
  <si>
    <t>Các  môn học chuyên môn ngành</t>
  </si>
  <si>
    <t>Xác suất thống kê</t>
  </si>
  <si>
    <t>Giải phẫu-Sinh lý</t>
  </si>
  <si>
    <t>Tiếng anh chuyên ngành y</t>
  </si>
  <si>
    <t>Vi sinh vật-Kí sinh trùng</t>
  </si>
  <si>
    <t>Sinh lý bệnh miễn dịch</t>
  </si>
  <si>
    <t>Điều dưỡng cơ bản 1</t>
  </si>
  <si>
    <t>Điều dưỡng cơ bản 2</t>
  </si>
  <si>
    <t>Cấp cứu ban đầu và hồi sức tích cực</t>
  </si>
  <si>
    <t>Dinh dưỡng tiết chế và vệ sinh an toàn thực phẩm</t>
  </si>
  <si>
    <t>Quản lý và tổ chức y tế</t>
  </si>
  <si>
    <t>Y đức</t>
  </si>
  <si>
    <t>Y học cổ truyền</t>
  </si>
  <si>
    <t>Sức khỏe môi trường</t>
  </si>
  <si>
    <t>Điều dưỡng và kiểm soát nhiễm khuẩn</t>
  </si>
  <si>
    <t>Quản lý điều dưỡng</t>
  </si>
  <si>
    <t>Chăm sóc sức khỏe người  bệnh nội khoa</t>
  </si>
  <si>
    <t>Chăm sóc sức khỏe người bệnh ngoại khoa</t>
  </si>
  <si>
    <t>Chăm sóc sức khỏe trẻ em</t>
  </si>
  <si>
    <t>Chăm sóc sức khỏe phụ nữ. bà mẹ và gia đình</t>
  </si>
  <si>
    <t>Dược lý (Dược lâm sàng)</t>
  </si>
  <si>
    <t>Chăm sóc người bệnh truyền nhiễm</t>
  </si>
  <si>
    <t>Nâng cao sức khỏe- hành vi con nguời và truyền thông GDSK</t>
  </si>
  <si>
    <t>Giao tiếp và thực hành điều dưỡng</t>
  </si>
  <si>
    <t>Chăm sóc sức khỏe người bệnh tâm thần</t>
  </si>
  <si>
    <t>Phục hồi chức năng và Vật lý trị liệu</t>
  </si>
  <si>
    <t xml:space="preserve">Chăm sóc sức khỏe Cộng đồng </t>
  </si>
  <si>
    <t>Chăm sóc người bệnh da liễu</t>
  </si>
  <si>
    <t>Thực tập lâm sàng nội khoa</t>
  </si>
  <si>
    <t>Thực tập lâm sàng ngoại khoa</t>
  </si>
  <si>
    <t>Thực tập lâm sàng sản khoa</t>
  </si>
  <si>
    <t>Thực tập lâm sàng nhi khoa</t>
  </si>
  <si>
    <t xml:space="preserve">Thực tập lâm sàng truyền nhiễm </t>
  </si>
  <si>
    <t>Thực tập Cộng đồng</t>
  </si>
  <si>
    <t>Chăm sóc người bệnh nội khoa chuyên sâu</t>
  </si>
  <si>
    <t>Chăm sóc người bệnh ngoại khoa chuyên sâu</t>
  </si>
  <si>
    <t>Quản lý điều dưỡng chuyên sâu</t>
  </si>
  <si>
    <t xml:space="preserve">Cộng </t>
  </si>
  <si>
    <t>Quản trị kinh doanh 1</t>
  </si>
  <si>
    <t>Quản trị kinh doanh 2</t>
  </si>
  <si>
    <t>Quản trị tác nghiệp</t>
  </si>
  <si>
    <t>Quản trị nhân lực</t>
  </si>
  <si>
    <t>Quản trị bán hàng</t>
  </si>
  <si>
    <t>Hệ thống thông tin quản lý</t>
  </si>
  <si>
    <t>Nghiệp vụ kinh doanh ngoại thương</t>
  </si>
  <si>
    <t>Quan hệ công chúng</t>
  </si>
  <si>
    <t>a/</t>
  </si>
  <si>
    <t>b/</t>
  </si>
  <si>
    <t xml:space="preserve"> Kỹ năng bán hàng</t>
  </si>
  <si>
    <t>NGÀNH: QUẢN TRỊ KINH DOANH</t>
  </si>
  <si>
    <t>Quản trị học</t>
  </si>
  <si>
    <t>Logistics căn bản</t>
  </si>
  <si>
    <t>Luật Hàng hải</t>
  </si>
  <si>
    <t>Quản trị Logistics</t>
  </si>
  <si>
    <t>Quản trị kênh phân phối</t>
  </si>
  <si>
    <t>Nghiệp vụ ngoại thương và thanh toán quốc tế</t>
  </si>
  <si>
    <t>Quản trị vận tải và giao nhận hàng hóa</t>
  </si>
  <si>
    <t>Quản trị kho hàng</t>
  </si>
  <si>
    <t>Hệ thống thông tin quản lý Logistics</t>
  </si>
  <si>
    <t>E-Logistics</t>
  </si>
  <si>
    <t>Kiến tập Logistics</t>
  </si>
  <si>
    <t>Kế toán doanh nghiệp thương mại dịch vụ</t>
  </si>
  <si>
    <t>Quản trị vận hành dịch vụ Logistics</t>
  </si>
  <si>
    <t>II.3 </t>
  </si>
  <si>
    <t>Môn tự chọn (chọn 2 môn)</t>
  </si>
  <si>
    <t>Bảo hiểm vận tải</t>
  </si>
  <si>
    <t>III.</t>
  </si>
  <si>
    <t>Tổng</t>
  </si>
  <si>
    <t>Môn học cơ sở</t>
  </si>
  <si>
    <t>NGÀNH: LOGISTICS</t>
  </si>
  <si>
    <t>Giáo dục Quốc phòng – An Ninh</t>
  </si>
  <si>
    <t>Tiếng Anh chuyên ngành</t>
  </si>
  <si>
    <t>Hành vi khách hàng</t>
  </si>
  <si>
    <t xml:space="preserve">Quản trị Marketing </t>
  </si>
  <si>
    <t>Nghiên cứu Marketing</t>
  </si>
  <si>
    <t>Truyền thông Marketing tích hợp</t>
  </si>
  <si>
    <t xml:space="preserve">Marketing kỹ thuật số </t>
  </si>
  <si>
    <t>Thiết kế đồ họa trong Marketing</t>
  </si>
  <si>
    <t>Thực tế doanh nghiệp</t>
  </si>
  <si>
    <t xml:space="preserve">Thống kê doanh nghiệp </t>
  </si>
  <si>
    <t>Môn học tự chọn (chọn 2 môn)</t>
  </si>
  <si>
    <t>NGÀNH: MARKETING</t>
  </si>
  <si>
    <t>VIỆN QUẢN TRỊ KHÁCH SẠN VÀ DU LỊCH</t>
  </si>
  <si>
    <t>NGÀNH: KỸ THUẬT CHẾ BIẾN MÓN ĂN</t>
  </si>
  <si>
    <t>Marketing Du lịch</t>
  </si>
  <si>
    <t>Tâm lý và nghệ thuật trong giao tiếp</t>
  </si>
  <si>
    <t>Quản trị chế biến món ăn</t>
  </si>
  <si>
    <t>Nghiệp vụ nhà hàng</t>
  </si>
  <si>
    <t>Thương phẩm và an toàn thực phẩm</t>
  </si>
  <si>
    <t>Hoạch toán định mức</t>
  </si>
  <si>
    <t>Văn hóa ẩm thực</t>
  </si>
  <si>
    <t>Tiếng Anh giao tiếp chuyên ngành 1</t>
  </si>
  <si>
    <t>Tiếng Anh giao tiếp chuyên ngành 2</t>
  </si>
  <si>
    <t xml:space="preserve">Môn học tự chọn </t>
  </si>
  <si>
    <t>Tổng quan du lịch</t>
  </si>
  <si>
    <t>Sinh lý dinh dưỡng</t>
  </si>
  <si>
    <t>Thực tập thực tế tại cơ sở lần 1</t>
  </si>
  <si>
    <t>Thực tập thực tế tại cơ sở lần 2</t>
  </si>
  <si>
    <t>NGÀNH: QUẢN TRỊ KHÁCH SẠN</t>
  </si>
  <si>
    <t>Luật du lịch</t>
  </si>
  <si>
    <t>Quản trị kinh doanh khách sạn</t>
  </si>
  <si>
    <t>Nghiệp vụ pha chế</t>
  </si>
  <si>
    <t xml:space="preserve">Nghiệp vụ Buồng </t>
  </si>
  <si>
    <t xml:space="preserve">Thực hành nghiệp vụ Buồng </t>
  </si>
  <si>
    <t>Nghiệp vụ Lễ tân</t>
  </si>
  <si>
    <t>Thực hành nghiệp vụ Lễ tân</t>
  </si>
  <si>
    <t>Tổ chức sự kiện</t>
  </si>
  <si>
    <t>NGÀNH: HƯỚNG DẪN DU LỊCH</t>
  </si>
  <si>
    <t>Các môn chuyên môn ngành</t>
  </si>
  <si>
    <t>Tâm lý&amp;nghệ thuật trong giao tiếp</t>
  </si>
  <si>
    <t>Lịch sử văn minh thế giới</t>
  </si>
  <si>
    <t>Cơ sở văn hóa Việt Nam</t>
  </si>
  <si>
    <t>Lịch sử Việt Nam</t>
  </si>
  <si>
    <t>Địa lý tài nguyên du lịch</t>
  </si>
  <si>
    <t>Quản trị kinh doanh lữ hành</t>
  </si>
  <si>
    <t>Nghiệp vụ lữ hành</t>
  </si>
  <si>
    <t>Tuyến điểm du lịch</t>
  </si>
  <si>
    <t>Lý thuyết nghiệp vụ hướng dẫn</t>
  </si>
  <si>
    <t>Thực hành nghiệp vụ hướng dẫn 1</t>
  </si>
  <si>
    <t>Thực hành nghiệp vụ hướng dẫn 2</t>
  </si>
  <si>
    <t>Thực hành tổng hợp</t>
  </si>
  <si>
    <t>Môn học tự chọn</t>
  </si>
  <si>
    <t xml:space="preserve">Tổng quan du lịch </t>
  </si>
  <si>
    <t>NGÀNH: CÔNG NGHỆ Ô TÔ</t>
  </si>
  <si>
    <t>KHOA CÔNG NGHỆ Ô TÔ</t>
  </si>
  <si>
    <t>Loại bài giảng</t>
  </si>
  <si>
    <t>LT</t>
  </si>
  <si>
    <t>LT+TH</t>
  </si>
  <si>
    <t>TH</t>
  </si>
  <si>
    <t>Tích hợp</t>
  </si>
  <si>
    <t xml:space="preserve">Thực tập tốt nghiệp </t>
  </si>
  <si>
    <t>KHOA CÔNG NGHỆ ĐIỆN - ĐIỆN TỬ- ĐIỆN LẠNH</t>
  </si>
  <si>
    <t>NGÀNH: CÔNG NGHỆ KỸ THUẬT ĐIỆN, ĐIỆN TỬ</t>
  </si>
  <si>
    <t>Kỹ thuật cảm biến và ứng dụng</t>
  </si>
  <si>
    <t>Lý thuyết mạch điện</t>
  </si>
  <si>
    <t>Điện tử công suất</t>
  </si>
  <si>
    <t>Truyền động điện</t>
  </si>
  <si>
    <t>Khí cụ điện</t>
  </si>
  <si>
    <t>Máy điện</t>
  </si>
  <si>
    <t>0 </t>
  </si>
  <si>
    <t> 0</t>
  </si>
  <si>
    <t>Vi điều khiển ứng dụng</t>
  </si>
  <si>
    <t xml:space="preserve">Khí nén và điều khiển điện - khí nén </t>
  </si>
  <si>
    <t>Lập trình PLC</t>
  </si>
  <si>
    <t>Trang bị điện</t>
  </si>
  <si>
    <t>Thực tập nghề nghiệp</t>
  </si>
  <si>
    <t>Rôbot công nghiệp</t>
  </si>
  <si>
    <t>Quản lý sản xuất trong xí nghiệp công nghiệp</t>
  </si>
  <si>
    <t>NGÀNH: KỸ THUẬT MÁY LẠNH VÀ ĐIỀU HÒA KHÔNG KHÍ</t>
  </si>
  <si>
    <t xml:space="preserve"> Môn học cơ sở nganh</t>
  </si>
  <si>
    <t xml:space="preserve">Điện cơ bản </t>
  </si>
  <si>
    <t>Điện tử cơ bản</t>
  </si>
  <si>
    <t xml:space="preserve">Cơ sở kỹ thuật Nhiệt - Lạnh </t>
  </si>
  <si>
    <t>Môn học chuyên ngành</t>
  </si>
  <si>
    <t>Lạnh cơ bản</t>
  </si>
  <si>
    <t>Hệ thống máy lạnh dân dụng</t>
  </si>
  <si>
    <t>Hệ thống máy lạnh công nghiệp</t>
  </si>
  <si>
    <t>Hệ thống điều hoà không khí cục bộ</t>
  </si>
  <si>
    <t>Hệ thống điều hoà không khí trung tâm</t>
  </si>
  <si>
    <t>Điện tử chuyên ngành điện lạnh</t>
  </si>
  <si>
    <t>Môn học tự chọn (chọn 6/16TC)</t>
  </si>
  <si>
    <t>Công nghệ mới về thiết bị lạnh và điều hòa không khí</t>
  </si>
  <si>
    <t>Hệ thống lạnh ô tô</t>
  </si>
  <si>
    <t>Quản lý kỹ thuật tòa nhà</t>
  </si>
  <si>
    <t>Tính toán, thiết kế lắp đặt sơ bộ 
hệ thống điều hòa không khí</t>
  </si>
  <si>
    <t>Tính toán, thiết kế lắp đặt sơ bộ 
hệ thống lạnh</t>
  </si>
  <si>
    <t>NGÀNH: ĐIỆN CÔNG NGHIỆP</t>
  </si>
  <si>
    <t>NGÀNH: TỰ ĐỘNG HÓA CÔNG NGHIỆP</t>
  </si>
  <si>
    <t>KHOA NGÔN NGỮ QUỐC TẾ</t>
  </si>
  <si>
    <t>Các môn học chuyên môn</t>
  </si>
  <si>
    <t>Môn học chuyên môn</t>
  </si>
  <si>
    <t>Môn học tự chọn (tối đa 3 TC)</t>
  </si>
  <si>
    <t>Văn hóa Trung Hoa</t>
  </si>
  <si>
    <t>Kỹ năng nghe Tiếng Trung Quốc 1</t>
  </si>
  <si>
    <t>Kỹ năng nói Tiếng Trung Quốc 1</t>
  </si>
  <si>
    <t>Kỹ năng đọc Tiếng Trung Quốc 1</t>
  </si>
  <si>
    <t>Kỹ năng viết Tiếng Trung Quốc 1</t>
  </si>
  <si>
    <t>Kỹ năng nghe Tiếng Trung Quốc 2</t>
  </si>
  <si>
    <t>Kỹ năng nói Tiếng Trung Quốc 2</t>
  </si>
  <si>
    <t>Kỹ năng đọc Tiếng Trung Quốc 2</t>
  </si>
  <si>
    <t>Kỹ năng viết Tiếng Trung Quốc 2</t>
  </si>
  <si>
    <t>Kỹ năng nghe Tiếng Trung Quốc 3</t>
  </si>
  <si>
    <t>Kỹ năng nói Tiếng Trung Quốc 3</t>
  </si>
  <si>
    <t>Kỹ năng đọc Tiếng Trung Quốc3</t>
  </si>
  <si>
    <t>Kỹ năng viết Tiếng Trung Quốc 3</t>
  </si>
  <si>
    <t>Kỹ năng nghe Tiếng Trung Quốc 4</t>
  </si>
  <si>
    <t>Kỹ năng nói Tiếng Trung Quốc 4</t>
  </si>
  <si>
    <t>Kỹ năng đọc Tiếng Trung Quốc4</t>
  </si>
  <si>
    <t>Kỹ năng viết Tiếng Trung Quốc 4</t>
  </si>
  <si>
    <t>Ngữ pháp Tiếng Trung Quốc 1</t>
  </si>
  <si>
    <t>Ngữ pháp Tiếng Trung Quốc 2</t>
  </si>
  <si>
    <t>Ngữ pháp Tiếng Trung Quốc 3</t>
  </si>
  <si>
    <t>Ngữ pháp Tiếng Trung Quốc 4</t>
  </si>
  <si>
    <t>Tiếng Trung Quốc thương mại</t>
  </si>
  <si>
    <t>Văn bản thư tín Tiếng Trung Quốc</t>
  </si>
  <si>
    <t>Tiếng Trung Quốc Du lịch</t>
  </si>
  <si>
    <t>NGÀNH: TIẾNG TRUNG QUỐC</t>
  </si>
  <si>
    <t>Văn hóa Nhật Bản</t>
  </si>
  <si>
    <t>Kỹ năng nghe Tiếng Nhật 1</t>
  </si>
  <si>
    <t>Kỹ năng nói Tiếng Nhật 1</t>
  </si>
  <si>
    <t>Kỹ năng đọc Tiếng Nhật 1</t>
  </si>
  <si>
    <t>Kỹ năng viết Tiếng Nhật 1</t>
  </si>
  <si>
    <t>Kỹ năng nghe Tiếng Nhật 2</t>
  </si>
  <si>
    <t>Kỹ năng nói Tiếng Nhật 2</t>
  </si>
  <si>
    <t>Kỹ năng đọc Tiếng Nhật 2</t>
  </si>
  <si>
    <t>Kỹ năng viết Tiếng Nhật 2</t>
  </si>
  <si>
    <t>Kỹ năng nghe Tiếng Nhật 3</t>
  </si>
  <si>
    <t>Kỹ năng nói Tiếng Nhật 3</t>
  </si>
  <si>
    <t>Kỹ năng đọc Tiếng Nhật 3</t>
  </si>
  <si>
    <t>Kỹ năng viết Tiếng Nhật 3</t>
  </si>
  <si>
    <t>Kỹ năng nghe Tiếng Nhật 4</t>
  </si>
  <si>
    <t>Kỹ năng nói Tiếng Nhật 4</t>
  </si>
  <si>
    <t>Kỹ năng đọc Tiếng Nhật 4</t>
  </si>
  <si>
    <t>Kỹ năng viết Tiếng Nhật 4</t>
  </si>
  <si>
    <t>Thực hành dịch Tiếng Nhật 1</t>
  </si>
  <si>
    <t>Thực hành dịch Tiếng Nhật 2</t>
  </si>
  <si>
    <t>Tiếng Nhật thương mại</t>
  </si>
  <si>
    <t>Tiếng Nhật du lịch</t>
  </si>
  <si>
    <t>NGÀNH: TIẾNG HÀN QUỐC</t>
  </si>
  <si>
    <t>NGÀNH: TIẾNG NHẬT</t>
  </si>
  <si>
    <t>Ngữ âm Tiếng Hàn Quốc</t>
  </si>
  <si>
    <t>Văn hóa Hàn Quốc</t>
  </si>
  <si>
    <t>Kỹ năng đọc Tiếng Hàn Quốc 1</t>
  </si>
  <si>
    <t>Kỹ năng đọc Tiếng Hàn Quốc 2</t>
  </si>
  <si>
    <t>Kỹ năng đọc Tiếng Hàn Quốc 3</t>
  </si>
  <si>
    <t>Kỹ năng đọc Tiếng Hàn Quốc 4</t>
  </si>
  <si>
    <t>Kỹ năng viết Tiếng Hàn Quốc 1</t>
  </si>
  <si>
    <t>Kỹ năng viết Tiếng Hàn Quốc 2</t>
  </si>
  <si>
    <t>Kỹ năng viết Tiếng Hàn Quốc 3</t>
  </si>
  <si>
    <t>Kỹ năng viết Tiếng Hàn Quốc 4</t>
  </si>
  <si>
    <t>Kỹ năng nghe Tiếng Hàn Quốc 1</t>
  </si>
  <si>
    <t>Kỹ năng nghe Tiếng Hàn Quốc 2</t>
  </si>
  <si>
    <t>Kỹ năng nghe Tiếng Hàn Quốc 3</t>
  </si>
  <si>
    <t>Kỹ năng nghe Tiếng Hàn Quốc 4</t>
  </si>
  <si>
    <t>Kỹ năng nói Tiếng Hàn Quốc 1</t>
  </si>
  <si>
    <t>Kỹ năng nói Tiếng Hàn Quốc 2</t>
  </si>
  <si>
    <t>Kỹ năng nói Tiếng Hàn Quốc 3</t>
  </si>
  <si>
    <t>Kỹ năng nói Tiếng Hàn Quốc 4</t>
  </si>
  <si>
    <t>Ngữ pháp Tiếng Hàn Quốc 1</t>
  </si>
  <si>
    <t>Ngữ pháp Tiếng Hàn Quốc 2</t>
  </si>
  <si>
    <t>Ngữ pháp Tiếng Hàn Quốc 3</t>
  </si>
  <si>
    <t>Ngữ pháp Tiếng Hàn Quốc 4</t>
  </si>
  <si>
    <t>Thực hành dịch Tiếng Hàn Quốc 1</t>
  </si>
  <si>
    <t>Thực hành dịch Tiếng Hàn Quốc 2</t>
  </si>
  <si>
    <t>Tiếng Hàn Quốc thương mại</t>
  </si>
  <si>
    <t>Tiếng Hàn Quốc du lịch</t>
  </si>
  <si>
    <t>Cộng</t>
  </si>
  <si>
    <t>NGÀNH: ĐIỀU DƯỠNG</t>
  </si>
  <si>
    <t>Giáo dục Chính trị</t>
  </si>
  <si>
    <t>Giáo dục Quốc phòng và An Ninh</t>
  </si>
  <si>
    <t>Kỹ thuật đo lường điện- điện tử</t>
  </si>
  <si>
    <t>Kỹ thuật mạch điện tử</t>
  </si>
  <si>
    <t>PLC nâng cao</t>
  </si>
  <si>
    <t>Vi điều khiển nâng cao</t>
  </si>
  <si>
    <t>Thiết kế vận hành matric LED</t>
  </si>
  <si>
    <t>Kỹ thuật đo lường điện - điện tử</t>
  </si>
  <si>
    <t>Biến tần công nghiệp</t>
  </si>
  <si>
    <t>Môn học tự chọn (chọn 2/4 môn sau)</t>
  </si>
  <si>
    <t>Thực hành điều khiển - giám sát hệ thống tự động</t>
  </si>
  <si>
    <t>SCADA công nghiệp, điều khiển, giám sát, nhà thông minh smart home</t>
  </si>
  <si>
    <t>Tin học đại cương</t>
  </si>
  <si>
    <t>Kỹ thuật hàn và gia công ống đồng</t>
  </si>
  <si>
    <t>Trang bị điện hệ thống lạnh</t>
  </si>
  <si>
    <t>Đo lường và vật liệu Điện - Lạnh</t>
  </si>
  <si>
    <t>Autocad cơ bản</t>
  </si>
  <si>
    <t>Đồ án môn học 2</t>
  </si>
  <si>
    <t>Vận hành bảo trì hệ thống điều hòa không khí trung tâm</t>
  </si>
  <si>
    <t xml:space="preserve">Tính toán thiết kế lắp đặt sơ bộ hệ thống lạnh </t>
  </si>
  <si>
    <t>Autocad nâng cao</t>
  </si>
  <si>
    <t xml:space="preserve">Phát triển tư duy phản biện </t>
  </si>
  <si>
    <t>Quản trị ngân sách và KH tài chính</t>
  </si>
  <si>
    <t>Các môn học ngành</t>
  </si>
  <si>
    <t>Các môn cơ sở ngành</t>
  </si>
  <si>
    <t>Tiếng Anh Kinh tế</t>
  </si>
  <si>
    <t>Các môn chuyên ngành</t>
  </si>
  <si>
    <t>Phân tích và lập dự án đầu tư</t>
  </si>
  <si>
    <t xml:space="preserve">Giáo dục Chính trị </t>
  </si>
  <si>
    <t>Ngữ âm Tiếng Nhật</t>
  </si>
  <si>
    <t>Ngữ pháp Tiếng Nhật 1</t>
  </si>
  <si>
    <t>Ngữ pháp Tiếng Nhật 2</t>
  </si>
  <si>
    <t>Ngữ pháp Tiếng Nhật 3</t>
  </si>
  <si>
    <t>Ngữ pháp Tiếng Nhật 4</t>
  </si>
  <si>
    <t>Tiếng Nhật hành chính–văn phòng</t>
  </si>
  <si>
    <t>Môn học tự chọn ( chọn 1 trong 3 môn)</t>
  </si>
  <si>
    <t>Đạo đức hành nghề</t>
  </si>
  <si>
    <t>Các bệnh truyền nhiễm</t>
  </si>
  <si>
    <t>Y học gia đình</t>
  </si>
  <si>
    <t>Dược cộng đồng</t>
  </si>
  <si>
    <t>Dược xã hội học</t>
  </si>
  <si>
    <t>Sinh học - Di truyền</t>
  </si>
  <si>
    <t xml:space="preserve">Giải phẫu - Sinh lý </t>
  </si>
  <si>
    <t>Vi sinh - Ký sinh trùng</t>
  </si>
  <si>
    <t>Kỹ thuật điều dưỡng cơ bản</t>
  </si>
  <si>
    <t>Tâm lý - Y đức</t>
  </si>
  <si>
    <t>Kỹ năng giao tiếp và giáo dục sức khỏe</t>
  </si>
  <si>
    <t xml:space="preserve">Tiếng anh chuyên ngành </t>
  </si>
  <si>
    <t>Sản khoa</t>
  </si>
  <si>
    <t>Nhi khoa</t>
  </si>
  <si>
    <t>Cấp cứu ban đầu - Hồi sức tích cực</t>
  </si>
  <si>
    <t>Dược lý</t>
  </si>
  <si>
    <t>Thực tập tốt nghiệp (lâm sàng nghề nghiệp)</t>
  </si>
  <si>
    <t>Kỹ năng giao tiếp và tư vấn sức khỏe</t>
  </si>
  <si>
    <t>Pháp Y</t>
  </si>
  <si>
    <t>Giao tiếp trong quản trị</t>
  </si>
  <si>
    <t>Phát triển chiến lược truyền thông xã hội</t>
  </si>
  <si>
    <t>Quản trị rủi ro trong kinh doanh</t>
  </si>
  <si>
    <t>Môn học cơ sở ngành</t>
  </si>
  <si>
    <t>Các linh kiện điện cơ bản trên ô tô và cách sử dụng đồng hồ VOM</t>
  </si>
  <si>
    <t>Vật liệu học và nhiên liệu ô tô</t>
  </si>
  <si>
    <t xml:space="preserve">Dung sai lắp ghép và đo lường kỹ thuật </t>
  </si>
  <si>
    <t xml:space="preserve">Vẽ kỹ thuật </t>
  </si>
  <si>
    <t>An toàn lao động và tổ chức sản xuất</t>
  </si>
  <si>
    <t>Kỹ thuật chung về ô tô và công nghệ sửa chữa</t>
  </si>
  <si>
    <t>Tổng quan về xe ô tô điện</t>
  </si>
  <si>
    <t xml:space="preserve">Bảo dưỡng và sửa chữa hệ thống nhiên liệu động cơ diesel </t>
  </si>
  <si>
    <t>Thực tập sản xuất</t>
  </si>
  <si>
    <t>Bảo dưỡng và sửa chữa hệ thống phun xăng điện tử (EFI)</t>
  </si>
  <si>
    <t xml:space="preserve">Bảo dưỡng và sửa chữa hệ thống điện động cơ ô tô </t>
  </si>
  <si>
    <t xml:space="preserve">Bảo dưỡng và sửa chữa hệ thống điện thân xe ô tô </t>
  </si>
  <si>
    <t>Thực tập doanh nghiệp</t>
  </si>
  <si>
    <t>Bảo dưỡng và sửa chữa hệ thống truyền lực và Hệ thống di chuyển ô tô</t>
  </si>
  <si>
    <t>Bảo dưỡng và sửa chữa hệ thống lái ô tô</t>
  </si>
  <si>
    <t>Bảo dưỡng và sửa chữa hệ thống phanh ô tô</t>
  </si>
  <si>
    <t>Bảo dưỡng và sửa chữa hệ thống điều hòa không khí ôtô</t>
  </si>
  <si>
    <t>Bảo dưỡng và sửa chữa hệ thống phanh ABS ô tô</t>
  </si>
  <si>
    <t>Bảo dưỡng và sửa chữa hộp số tự động ôtô</t>
  </si>
  <si>
    <t xml:space="preserve">Kiểm tra và sửa chữa Pan ô tô </t>
  </si>
  <si>
    <t>Thiết kế lắp ráp mạch điện tử</t>
  </si>
  <si>
    <t>Tiếng Hàn Quốc hành chính–văn phòng</t>
  </si>
  <si>
    <t>LT+ TH</t>
  </si>
  <si>
    <t>Đạo đức hành nghề</t>
  </si>
  <si>
    <t>Sinh lý bệnh -Hóa sinh Y học</t>
  </si>
  <si>
    <t>Thống kê y học và nghiên cứu khoa học</t>
  </si>
  <si>
    <t>Thực Tập Cộng đồng</t>
  </si>
  <si>
    <t xml:space="preserve"> Bệnh học Nội</t>
  </si>
  <si>
    <t>Thực tập bệnh học Nội 1</t>
  </si>
  <si>
    <t>Ngoại cơ sở</t>
  </si>
  <si>
    <t>Thực tập bệnh học Ngoại 1</t>
  </si>
  <si>
    <t>Thực tập lâm sàng Sản khoa 1</t>
  </si>
  <si>
    <t>Thực tập lâm sàng Nhi khoa 1</t>
  </si>
  <si>
    <t>Phục hồi chức năng dựa vào cộng đồng</t>
  </si>
  <si>
    <t>Tổ chức quản lý y tế và chương trình y tế quốc gia</t>
  </si>
  <si>
    <t>Môn học tự chọn Nâng cao</t>
  </si>
  <si>
    <t>II.3.1</t>
  </si>
  <si>
    <t>Dinh dưỡng vệ sinh an toàn thực phẩm</t>
  </si>
  <si>
    <t>Thực tập bệnh học nội 2</t>
  </si>
  <si>
    <t>Thực tập bệnh học ngoại 2</t>
  </si>
  <si>
    <t>Thực tập lâm sàng sản khoa 2</t>
  </si>
  <si>
    <t>Thực tập lâm sàng nhi khoa 2</t>
  </si>
  <si>
    <t xml:space="preserve">Tích hợp </t>
  </si>
  <si>
    <t>Thực hành điện tử cơ bản</t>
  </si>
  <si>
    <t xml:space="preserve">Thực hành điện cơ bản </t>
  </si>
  <si>
    <t>Điện tử số</t>
  </si>
  <si>
    <t>Thực hành Máy điện, trang bị điện</t>
  </si>
  <si>
    <t xml:space="preserve">Thực hành điện khí nén </t>
  </si>
  <si>
    <t xml:space="preserve">Thực hành vi điều khiển </t>
  </si>
  <si>
    <t xml:space="preserve">Thực hành PLC </t>
  </si>
  <si>
    <t>Đồ án vi điều khiển</t>
  </si>
  <si>
    <t>Môn học tự chọn (chọn 4/6 môn sau)</t>
  </si>
  <si>
    <t>Đồ án  PLC</t>
  </si>
  <si>
    <t>Thực hành điện cơ bản</t>
  </si>
  <si>
    <t xml:space="preserve">Thực hành Máy điện, trang bị điện </t>
  </si>
  <si>
    <t>Thực hành điện khí nén</t>
  </si>
  <si>
    <t>Vẽ thiết kế điện</t>
  </si>
  <si>
    <t xml:space="preserve">Thiết kế, lắp đặt tủ điện công nghiệp </t>
  </si>
  <si>
    <t>Kỹ thuật lắp đặt điện</t>
  </si>
  <si>
    <t>Đồ án môn học 1</t>
  </si>
  <si>
    <t>Ghi chú</t>
  </si>
  <si>
    <t xml:space="preserve">Bệnh học ngoại </t>
  </si>
  <si>
    <t>NGÀNH: Y SĨ ĐA KHOA</t>
  </si>
  <si>
    <t>Tự chọn 1 (chọn 1 môn)</t>
  </si>
  <si>
    <t>Tự chọn 2 (chọn 1 môn)</t>
  </si>
  <si>
    <t>Tự chọn 3 (chọn 2 môn)</t>
  </si>
  <si>
    <t>Từ 02/2027
đến 06/2027</t>
  </si>
  <si>
    <t>Kiểm soát nhiễm khuẩn</t>
  </si>
  <si>
    <t>Đại cương về thẩm mỹ</t>
  </si>
  <si>
    <t>Giải phẫu sinh lý</t>
  </si>
  <si>
    <t>Mỹ phẩm và dược phẩm trong ngành làm đẹp</t>
  </si>
  <si>
    <t>Kỹ năng giao tiếp</t>
  </si>
  <si>
    <t>Vẽ mỹ thuật</t>
  </si>
  <si>
    <t>Quy định pháp luật và đạo đức nghề nghiệp Chăm sóc sắc đẹp</t>
  </si>
  <si>
    <t>Điều dưỡng cơ sở</t>
  </si>
  <si>
    <t>Dinh dưỡng trong chăm sóc sắc đẹp</t>
  </si>
  <si>
    <t>Y học cổ truyền với chăm sóc sắc đẹp</t>
  </si>
  <si>
    <t>Vật lý trị liệu trong chăm sóc sắc đẹp</t>
  </si>
  <si>
    <t>Chăm sóc da cơ bản</t>
  </si>
  <si>
    <t>Nghệ thuật làm móng</t>
  </si>
  <si>
    <t>Tạo mẫu tóc</t>
  </si>
  <si>
    <t>Trang điểm cơ bản</t>
  </si>
  <si>
    <t>Nối mi thẩm mỹ</t>
  </si>
  <si>
    <t>Nghệ thuật phun xăm và thêu</t>
  </si>
  <si>
    <t>Quản trị cơ sở chăm sóc sắc đẹp</t>
  </si>
  <si>
    <t>Phun xăm và thêu nâng cao</t>
  </si>
  <si>
    <t>Tạo mẫu tóc nâng cao</t>
  </si>
  <si>
    <t>Nghệ thuật làm móng nâng cao</t>
  </si>
  <si>
    <t>Dưỡng sinh đông y trong Chăm sóc sắc đẹp</t>
  </si>
  <si>
    <t>Thực tập cơ sở</t>
  </si>
  <si>
    <t>Thực tập cuối khóa</t>
  </si>
  <si>
    <t>Chăm sóc da nâng cao</t>
  </si>
  <si>
    <t>Trang điểm nâng cao</t>
  </si>
  <si>
    <t>NGÀNH: KỸ THUẬT PHỤC HÌNH RĂNG</t>
  </si>
  <si>
    <t>NGÀNH: CHĂM SÓC SẮC ĐẸP</t>
  </si>
  <si>
    <t>Thống kê y học</t>
  </si>
  <si>
    <t>Giải phẫu - sinh lý</t>
  </si>
  <si>
    <t>Kỹ năng giao tiếp – Giáo dục sức khỏe</t>
  </si>
  <si>
    <t>Cấp cứu ban đầu - Sự cố y khoa</t>
  </si>
  <si>
    <t>Giải phẫu Hệ thống đầu mặt cổ</t>
  </si>
  <si>
    <t>Giải phẫu răng</t>
  </si>
  <si>
    <t>Sinh học miệng và sinh lý răng miệng</t>
  </si>
  <si>
    <t>Cắn khớp học</t>
  </si>
  <si>
    <t>Vật liệu nha khoa</t>
  </si>
  <si>
    <t>Sinh cơ học trong chỉnh nha</t>
  </si>
  <si>
    <t>Bệnh học chuyên khoa Răng</t>
  </si>
  <si>
    <t>Dược lý học</t>
  </si>
  <si>
    <t>Dấu (khuôn) và mẫu trong  Kỹ thuật phục hình răng</t>
  </si>
  <si>
    <t>Ghi và tái lập các tương quan bằng giá khớp</t>
  </si>
  <si>
    <t>Tạo mẫu và kỹ thuật nhựa</t>
  </si>
  <si>
    <t>Tạo mẫu và kỹ thuật sáp</t>
  </si>
  <si>
    <t>Vật liệu phục hình răng</t>
  </si>
  <si>
    <t>Kỹ thuật phục hình tháo lắp 1: toàn phần</t>
  </si>
  <si>
    <t>Kỹ thuật phục hình tháo lắp 2: từng phần</t>
  </si>
  <si>
    <t>Kỹ thuật phục hình cố định 1: răng chốt, cùi giả, inlay-onlay</t>
  </si>
  <si>
    <t>Kỹ thuật phục hình cố định 2: mão, cầu kim loại</t>
  </si>
  <si>
    <t>Kỹ thuật phục hình khung và khung liên kết</t>
  </si>
  <si>
    <t>Kiểm soát nhiễm khuẩn trong chuyên ngành RHM</t>
  </si>
  <si>
    <t>Trang thiết bị và quản lý lab nha khoa</t>
  </si>
  <si>
    <t>Môn học tự chọn ( chọn 2 môn học/ mô đun tương đương 5 tín chỉ)</t>
  </si>
  <si>
    <t>Mỹ thuật ứng dụng</t>
  </si>
  <si>
    <t>Kỹ thuật thiết kế phục hình răng</t>
  </si>
  <si>
    <t>Kỹ thuật phục hình trên Implant</t>
  </si>
  <si>
    <t>Công nghệ CAD/CAM nha khoa</t>
  </si>
  <si>
    <t>Phối hợp lâm sàng 1</t>
  </si>
  <si>
    <t>Phối hợp lâm sàng 2</t>
  </si>
  <si>
    <t>Phối hợp lâm sàng 3</t>
  </si>
  <si>
    <t>Kỹ thuật phục hình tháo lắp chuyên sâu</t>
  </si>
  <si>
    <t>Kỹ thuật phục hình cố định chuyên sâu</t>
  </si>
  <si>
    <t>Giáo dục Quốc phòng và An ninh</t>
  </si>
  <si>
    <t>Từ 09/2025
đến 01/2026</t>
  </si>
  <si>
    <t>Từ 08/2026
đến 01/2026</t>
  </si>
  <si>
    <t>Từ 08/2027
đến 01/2028</t>
  </si>
  <si>
    <t>Từ 02/2028
đến 06/2028</t>
  </si>
  <si>
    <t>Lý thuyết chế biến món ăn</t>
  </si>
  <si>
    <t>Kỹ thuật tỉa hoa trang trí</t>
  </si>
  <si>
    <t>Kỹ thuật chế biến món ăn Á</t>
  </si>
  <si>
    <t>Kỹ thuật chế biến bánh</t>
  </si>
  <si>
    <t>Kỹ thuật chế biến món ăn Âu</t>
  </si>
  <si>
    <t>Xây dựng thực đơn</t>
  </si>
  <si>
    <t>Thực tế</t>
  </si>
  <si>
    <t xml:space="preserve">Thực hành Nguội - Hàn cơ bản </t>
  </si>
  <si>
    <t xml:space="preserve">Bảo dưỡng và sửa chữa kết cấu cơ khí động cơ đốt trong </t>
  </si>
  <si>
    <t>Bảo dưỡng và chẩn đoán ô tô điện</t>
  </si>
  <si>
    <t>Ngữ âm - Văn tự Tiếng Trung Quốc</t>
  </si>
  <si>
    <t>Chuyên đề chuyên sâu : Kỹ năng Tiếng Nhật chuyên sâu</t>
  </si>
  <si>
    <t>Chuyên đề chuyên sâu: Kĩ năng Tiếng Hàn Quốc chuyên sâu</t>
  </si>
  <si>
    <t>Thực hành nghiệp vụ quản trị doanh nghiệp</t>
  </si>
  <si>
    <t>Môn chuyên sâu: D- MKT ứng dụng</t>
  </si>
  <si>
    <t xml:space="preserve">Tổng cộng </t>
  </si>
  <si>
    <t xml:space="preserve">Hóa học vô cơ - hữu cơ </t>
  </si>
  <si>
    <t>Môn học tự chọn ( chọn 1 trong 4 môn)</t>
  </si>
  <si>
    <t>Chăm sóc người bệnh chuyên khoa Mắt- TMH-RHM</t>
  </si>
  <si>
    <t>Thực tập thực tế tốt nghiệp (Nội, ngoại, sản, nhi )</t>
  </si>
  <si>
    <t>Giáo dục chính trị</t>
  </si>
  <si>
    <t>Môn học tự chọn Sinh viên chọn 2 Môn học / Mô đun tương đương 5 tín chỉ</t>
  </si>
  <si>
    <r>
      <t xml:space="preserve">Ghi chú: </t>
    </r>
    <r>
      <rPr>
        <sz val="12"/>
        <rFont val="Times New Roman"/>
        <family val="1"/>
      </rPr>
      <t>Các môn học giảng dạy trực tuyến các Khoa, Viện, Đơn vị làm đề nghị tổ chức giảng dạy trực tuyến gửi phòng Đào tạo trước khi thực hiện./.</t>
    </r>
  </si>
  <si>
    <t>THỜI GIAN ĐÀO TẠO: 2 NĂM</t>
  </si>
  <si>
    <t xml:space="preserve">Quản trị và triển khai dự án </t>
  </si>
  <si>
    <t>Chuyên sâu/ Đồ án/ Khóa luận</t>
  </si>
  <si>
    <t xml:space="preserve">Chuyên sâu/ Đồ án/ Khóa luận </t>
  </si>
  <si>
    <t>Thực tập tốt nghiệp, Chuyên sâu/ Đồ án/ Khóa luận</t>
  </si>
  <si>
    <t>Thực tập tốt nghiệp/ Chuyên sâu/ Đồ án/ Khóa luận</t>
  </si>
  <si>
    <t>Sổ sách kế toán và Báo cáo tài chính</t>
  </si>
  <si>
    <t>Chuyên sâu/ Đồ án/ Khóa luận:
Chọn 1 trong 2 hình thức</t>
  </si>
  <si>
    <t>Tự học có HD</t>
  </si>
  <si>
    <t xml:space="preserve">Phiên dịch Tiếng Trung Quốc </t>
  </si>
  <si>
    <t xml:space="preserve">Biên dịch Tiếng Trung Quốc </t>
  </si>
  <si>
    <t>Tiếng Trung Quốc du lịch</t>
  </si>
  <si>
    <t>Tiếng Trung Quốc Hành chính-Văn phòng</t>
  </si>
  <si>
    <t>Thực tập tốt nghiệp/ Khoá luận TN/Chuyên đề chuyên sâu</t>
  </si>
  <si>
    <t>Khoá luận Tốt nghiệp /Kỹ năng Tiếng Trung Quốc chuyên sâu.</t>
  </si>
  <si>
    <t>Các môn học, mô đun chuyên môn</t>
  </si>
  <si>
    <t>Vi sinh – ký sinh</t>
  </si>
  <si>
    <t>Giải phẫu – sinh lý</t>
  </si>
  <si>
    <t>Kỹ thuật điều dưỡng</t>
  </si>
  <si>
    <t>Lý luận cơ bản y học cổ truyền</t>
  </si>
  <si>
    <t>Bệnh học y học hiện đại</t>
  </si>
  <si>
    <t>Lao và bệnh phổi</t>
  </si>
  <si>
    <t>Truyền nhiễm</t>
  </si>
  <si>
    <t>II.2.</t>
  </si>
  <si>
    <t>Nội bệnh lý y học cổ truyền</t>
  </si>
  <si>
    <t>Thực hành lâm sàng nội bệnh lý y học cổ truyền</t>
  </si>
  <si>
    <t>Ngoại bệnh lý y học cổ truyền</t>
  </si>
  <si>
    <t>Thực hành lâm sàng ngoại bệnh lý y học</t>
  </si>
  <si>
    <t>Nhi khoa y học cổ truyền</t>
  </si>
  <si>
    <t>Thực hành lâm sàng nhi khoa y học cổ truyền</t>
  </si>
  <si>
    <t>Sản phụ khoa y học cổ truyền</t>
  </si>
  <si>
    <t>Thực hành lâm sàng Sản phụ khoa y học cổ truyền</t>
  </si>
  <si>
    <t>Da liễu y học cổ truyền</t>
  </si>
  <si>
    <t>Thực hành lâm sàng Da liễu y học cổ truyền</t>
  </si>
  <si>
    <t>Dị ứng và miễn dịch lâm sàng</t>
  </si>
  <si>
    <t>Dịch tễ học</t>
  </si>
  <si>
    <t>Chế biến dược liệu và thực vật dược</t>
  </si>
  <si>
    <t>Châm cứu học</t>
  </si>
  <si>
    <t>Bệnh học lão khoa y học cổ truyền</t>
  </si>
  <si>
    <t>Bệnh học ngũ quan</t>
  </si>
  <si>
    <t>Xoa bóp, bấm huyệt, dưỡng sinh</t>
  </si>
  <si>
    <t>II.3.</t>
  </si>
  <si>
    <t>Chương trình và tổ chức y tế</t>
  </si>
  <si>
    <t>Thực hành, thực tập nghề nghiệp/ Thực tập tốt nghiệp</t>
  </si>
  <si>
    <t>Thực hành lâm sàng nghề nghiệp</t>
  </si>
  <si>
    <t>Thực hành tốt nghiệp</t>
  </si>
  <si>
    <t>Chuyên sâu, đồ án, khóa luận</t>
  </si>
  <si>
    <t>Phục hồi chức năng dựa vào cộng đồng chuyên sâu</t>
  </si>
  <si>
    <t>Xoa bóp, bấm huyệt, dưỡng sinh chuyên sâu</t>
  </si>
  <si>
    <t>Bào chế đông dược YHCT chuyên sâu</t>
  </si>
  <si>
    <t>NGÀNH: Y HỌC CỔ TRUYỀN</t>
  </si>
  <si>
    <t>Từ 09/2026
đến 01/2027</t>
  </si>
  <si>
    <t>Từ 08/2028
đến 01/2029</t>
  </si>
  <si>
    <t>Từ 02/2029
đến 06/2029</t>
  </si>
  <si>
    <t>KẾ HOẠCH ĐÀO TẠO CAO ĐẲNG CHÍNH QUY - KHOÁ 19</t>
  </si>
  <si>
    <t>Tâm lý người bệnh – y đức</t>
  </si>
  <si>
    <t>Giao tiếp – Giáo dục sức khỏe trong thực hành y khoa</t>
  </si>
  <si>
    <t>Vật lý đại cương – lý sinh</t>
  </si>
  <si>
    <t>Y học cổ truyền – Phục hồi chức năng</t>
  </si>
  <si>
    <t>Môn học tự chọn nâng cao (chọn 1 trong 3 môn)</t>
  </si>
  <si>
    <t>xong</t>
  </si>
  <si>
    <t>Quản trị và triển khai dự án</t>
  </si>
  <si>
    <t>Môn chuyên sâu</t>
  </si>
  <si>
    <t>Tốt nghiệp: Chọn 1 trong 2 môn sau</t>
  </si>
  <si>
    <t xml:space="preserve">Kinh tế học </t>
  </si>
  <si>
    <t>Kỹ thuật nghiệp vụ nhà hàng</t>
  </si>
  <si>
    <t>Kỹ thuật nghiệp vụ pha chế</t>
  </si>
  <si>
    <t>An toàn và vệ sinh lao động</t>
  </si>
  <si>
    <t>Column1</t>
  </si>
  <si>
    <t>Thực tập tốt nghiệp/ Khóa luận tốt nghiệp/ Chuyên đề chuyên sâu</t>
  </si>
  <si>
    <t>Kỹ năng đọc Tiếng Trung Quốc 3</t>
  </si>
  <si>
    <t>Kỹ năng đọc Tiếng Trung Quốc 4</t>
  </si>
  <si>
    <t>Khoá luận Tốt nghiệp /  Kỹ năng Tiếng Trung Quốc chuyên sâu.</t>
  </si>
  <si>
    <t>Thực tập tốt nghiệp/ Thi tốt nghiệp/ Khóa luận tốt nghiệp</t>
  </si>
  <si>
    <t>THỜI GIAN ĐÀO TẠO:  2.5 NĂM</t>
  </si>
  <si>
    <t>Từ 9/2026 đến 1/2027</t>
  </si>
  <si>
    <t>Từ 02/2027 đến 06/2027</t>
  </si>
  <si>
    <t>Từ 07/2027 đến 10/2027</t>
  </si>
  <si>
    <t>Từ 11/2027 đến 02/2028</t>
  </si>
  <si>
    <t>Từ 03/2027 đến 07/2028</t>
  </si>
  <si>
    <t>Từ 08/2028 đến 01/2029</t>
  </si>
  <si>
    <t>KẾ HOẠCH ĐÀO TẠO CAO ĐẲNG TỪ XA - KHOÁ 19</t>
  </si>
  <si>
    <t xml:space="preserve">Ban hành kèm theo Quyết định số: 469/QĐ-CTHN-ĐT ngày  24  tháng 06 năm 2026 của
Hiệu trưởng Trường Cao đẳng Công nghệ và Thương mại Hà Nội </t>
  </si>
  <si>
    <r>
      <t xml:space="preserve">Ghi chú: </t>
    </r>
    <r>
      <rPr>
        <sz val="12"/>
        <color theme="1"/>
        <rFont val="Times New Roman"/>
        <family val="1"/>
      </rPr>
      <t>Các môn học giảng dạy trực tuyến các Khoa, Viện, Đơn vị làm đề nghị tổ chức giảng dạy trực tuyến gửi phòng Đào tạo trước khi thực hiện./.</t>
    </r>
  </si>
  <si>
    <t>Thực hành Kỹ thuật điều dưỡng cơ bản</t>
  </si>
  <si>
    <t>Các bệnh U bướu</t>
  </si>
  <si>
    <t>Sức khỏe - môi trường</t>
  </si>
  <si>
    <t>Khoá luận tốt nghiệp/Học phần thay thế chuyên sâu</t>
  </si>
  <si>
    <t>Khóa luận tốt nghiệp (Thi thực tập lâm sàng tại viện)/ Học phần thay thế chuyên sâu</t>
  </si>
  <si>
    <t>Nội Cơ Sở</t>
  </si>
  <si>
    <t>Các bệnh chuyên khoa hệ ngoại ( mắt/ răng/ tai mũi họng,)</t>
  </si>
  <si>
    <t>Các bệnh chuyên khoa hệ nội ( lao/ thần kinh, tâm thần /da liễu)</t>
  </si>
  <si>
    <t>Từ 08/2026
đến 01/2027</t>
  </si>
  <si>
    <t>Từ 07/2027
đến 09/2027</t>
  </si>
  <si>
    <t>Từ 10/2027
đến 02/2028</t>
  </si>
  <si>
    <t>Từ 03/2028
đến 07/2028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</si>
</sst>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5" x14ac:knownFonts="1">
    <font>
      <sz val="12"/>
      <name val=".VnTime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20"/>
      <name val="Times New Roman"/>
      <family val="1"/>
    </font>
    <font>
      <i/>
      <sz val="11"/>
      <name val="Times New Roman"/>
      <family val="1"/>
    </font>
    <font>
      <b/>
      <i/>
      <sz val="20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3"/>
      <name val="Times New Roman"/>
      <family val="1"/>
    </font>
    <font>
      <sz val="12"/>
      <name val=".VnTime"/>
      <family val="2"/>
    </font>
    <font>
      <b/>
      <i/>
      <sz val="11"/>
      <color rgb="FFFF0000"/>
      <name val="Times New Roman"/>
      <family val="1"/>
    </font>
    <font>
      <u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3"/>
      <color rgb="FFFF0000"/>
      <name val="Times New Roman"/>
      <family val="1"/>
    </font>
    <font>
      <sz val="12"/>
      <color rgb="FFC00000"/>
      <name val="Times New Roman"/>
      <family val="1"/>
    </font>
    <font>
      <b/>
      <sz val="12"/>
      <color rgb="FFFFFFFF"/>
      <name val="Times New Roman"/>
      <family val="1"/>
    </font>
    <font>
      <b/>
      <sz val="12"/>
      <color rgb="FFFF0000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C5E0B3"/>
      </patternFill>
    </fill>
    <fill>
      <patternFill patternType="solid">
        <fgColor theme="0"/>
        <bgColor rgb="FFBDD6EE"/>
      </patternFill>
    </fill>
    <fill>
      <patternFill patternType="solid">
        <fgColor theme="0"/>
        <bgColor rgb="FFA8D08D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2" fillId="0" borderId="0"/>
    <xf numFmtId="0" fontId="2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0" fontId="1" fillId="0" borderId="0"/>
  </cellStyleXfs>
  <cellXfs count="338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3" borderId="0" xfId="0" applyFont="1" applyFill="1"/>
    <xf numFmtId="0" fontId="10" fillId="3" borderId="0" xfId="0" applyFont="1" applyFill="1"/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10" fillId="3" borderId="0" xfId="0" applyFont="1" applyFill="1" applyAlignment="1">
      <alignment vertical="center" wrapText="1"/>
    </xf>
    <xf numFmtId="0" fontId="10" fillId="3" borderId="0" xfId="0" applyFont="1" applyFill="1" applyAlignment="1">
      <alignment wrapText="1"/>
    </xf>
    <xf numFmtId="0" fontId="16" fillId="0" borderId="0" xfId="0" applyFont="1" applyAlignment="1">
      <alignment horizontal="center"/>
    </xf>
    <xf numFmtId="0" fontId="16" fillId="0" borderId="0" xfId="0" applyFont="1"/>
    <xf numFmtId="0" fontId="16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4" fillId="3" borderId="5" xfId="0" applyFont="1" applyFill="1" applyBorder="1" applyAlignment="1">
      <alignment vertical="center"/>
    </xf>
    <xf numFmtId="0" fontId="4" fillId="3" borderId="5" xfId="0" applyFont="1" applyFill="1" applyBorder="1" applyAlignment="1">
      <alignment horizontal="left" vertical="center" wrapText="1"/>
    </xf>
    <xf numFmtId="0" fontId="13" fillId="3" borderId="5" xfId="0" applyFont="1" applyFill="1" applyBorder="1" applyAlignment="1">
      <alignment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4" fillId="3" borderId="5" xfId="0" applyFont="1" applyFill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3" borderId="5" xfId="0" applyFont="1" applyFill="1" applyBorder="1" applyAlignment="1">
      <alignment vertical="center" wrapText="1"/>
    </xf>
    <xf numFmtId="0" fontId="10" fillId="0" borderId="5" xfId="0" applyFont="1" applyBorder="1" applyAlignment="1">
      <alignment vertical="center"/>
    </xf>
    <xf numFmtId="0" fontId="10" fillId="3" borderId="5" xfId="0" applyFont="1" applyFill="1" applyBorder="1" applyAlignment="1">
      <alignment vertical="center"/>
    </xf>
    <xf numFmtId="0" fontId="10" fillId="0" borderId="5" xfId="1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10" fillId="0" borderId="5" xfId="1" applyFont="1" applyBorder="1" applyAlignment="1">
      <alignment vertical="center" wrapText="1"/>
    </xf>
    <xf numFmtId="0" fontId="4" fillId="3" borderId="6" xfId="0" applyFont="1" applyFill="1" applyBorder="1" applyAlignment="1">
      <alignment horizontal="left" vertical="center"/>
    </xf>
    <xf numFmtId="0" fontId="13" fillId="3" borderId="5" xfId="0" applyFont="1" applyFill="1" applyBorder="1" applyAlignment="1">
      <alignment vertical="center"/>
    </xf>
    <xf numFmtId="0" fontId="13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justify" vertical="center"/>
    </xf>
    <xf numFmtId="0" fontId="10" fillId="3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1" fontId="19" fillId="3" borderId="5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0" fillId="3" borderId="5" xfId="0" applyFont="1" applyFill="1" applyBorder="1" applyAlignment="1">
      <alignment horizontal="justify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10" fillId="3" borderId="5" xfId="0" applyFont="1" applyFill="1" applyBorder="1" applyAlignment="1">
      <alignment horizontal="center" wrapText="1"/>
    </xf>
    <xf numFmtId="0" fontId="10" fillId="0" borderId="5" xfId="0" applyFont="1" applyBorder="1" applyAlignment="1">
      <alignment horizontal="left" wrapText="1"/>
    </xf>
    <xf numFmtId="1" fontId="13" fillId="0" borderId="5" xfId="0" applyNumberFormat="1" applyFont="1" applyBorder="1" applyAlignment="1">
      <alignment horizontal="center" vertical="center" wrapText="1"/>
    </xf>
    <xf numFmtId="0" fontId="13" fillId="3" borderId="5" xfId="0" applyFont="1" applyFill="1" applyBorder="1" applyAlignment="1">
      <alignment wrapText="1"/>
    </xf>
    <xf numFmtId="1" fontId="19" fillId="0" borderId="5" xfId="0" applyNumberFormat="1" applyFont="1" applyBorder="1" applyAlignment="1">
      <alignment horizontal="center" vertical="center" wrapText="1"/>
    </xf>
    <xf numFmtId="1" fontId="4" fillId="3" borderId="5" xfId="0" applyNumberFormat="1" applyFont="1" applyFill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justify" vertical="center" wrapText="1"/>
    </xf>
    <xf numFmtId="0" fontId="10" fillId="0" borderId="0" xfId="0" applyFont="1"/>
    <xf numFmtId="0" fontId="20" fillId="0" borderId="0" xfId="0" applyFont="1"/>
    <xf numFmtId="0" fontId="10" fillId="0" borderId="0" xfId="0" applyFont="1" applyAlignment="1">
      <alignment horizontal="center"/>
    </xf>
    <xf numFmtId="0" fontId="10" fillId="2" borderId="0" xfId="0" applyFont="1" applyFill="1" applyAlignment="1">
      <alignment horizontal="center"/>
    </xf>
    <xf numFmtId="0" fontId="4" fillId="3" borderId="6" xfId="0" applyFont="1" applyFill="1" applyBorder="1" applyAlignment="1">
      <alignment horizontal="center" vertical="center"/>
    </xf>
    <xf numFmtId="0" fontId="19" fillId="0" borderId="5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/>
    </xf>
    <xf numFmtId="0" fontId="10" fillId="0" borderId="0" xfId="0" applyFont="1" applyAlignment="1">
      <alignment wrapText="1"/>
    </xf>
    <xf numFmtId="0" fontId="11" fillId="0" borderId="5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3" borderId="5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4" fillId="3" borderId="5" xfId="0" applyFont="1" applyFill="1" applyBorder="1" applyAlignment="1">
      <alignment horizontal="justify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21" fillId="0" borderId="0" xfId="0" applyFont="1"/>
    <xf numFmtId="0" fontId="10" fillId="4" borderId="5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0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19" fillId="0" borderId="6" xfId="1" applyFont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justify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vertical="center" wrapText="1"/>
    </xf>
    <xf numFmtId="0" fontId="13" fillId="3" borderId="0" xfId="0" applyFont="1" applyFill="1" applyAlignment="1">
      <alignment vertical="center"/>
    </xf>
    <xf numFmtId="1" fontId="4" fillId="3" borderId="5" xfId="0" applyNumberFormat="1" applyFont="1" applyFill="1" applyBorder="1" applyAlignment="1">
      <alignment vertical="center"/>
    </xf>
    <xf numFmtId="0" fontId="4" fillId="3" borderId="5" xfId="4" applyFont="1" applyFill="1" applyBorder="1" applyAlignment="1">
      <alignment horizontal="center" vertical="center" wrapText="1"/>
    </xf>
    <xf numFmtId="0" fontId="10" fillId="3" borderId="5" xfId="4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justify" vertical="center"/>
    </xf>
    <xf numFmtId="0" fontId="4" fillId="4" borderId="5" xfId="1" applyFont="1" applyFill="1" applyBorder="1" applyAlignment="1">
      <alignment horizontal="center" vertical="center" wrapText="1"/>
    </xf>
    <xf numFmtId="0" fontId="19" fillId="0" borderId="5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10" fillId="3" borderId="4" xfId="0" applyFont="1" applyFill="1" applyBorder="1" applyAlignment="1">
      <alignment horizontal="center" wrapText="1"/>
    </xf>
    <xf numFmtId="0" fontId="10" fillId="4" borderId="5" xfId="0" applyFont="1" applyFill="1" applyBorder="1" applyAlignment="1">
      <alignment wrapText="1"/>
    </xf>
    <xf numFmtId="0" fontId="10" fillId="4" borderId="5" xfId="0" applyFont="1" applyFill="1" applyBorder="1" applyAlignment="1">
      <alignment horizontal="center" wrapText="1"/>
    </xf>
    <xf numFmtId="0" fontId="11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justify" vertical="center"/>
    </xf>
    <xf numFmtId="0" fontId="10" fillId="0" borderId="0" xfId="0" quotePrefix="1" applyFont="1" applyAlignment="1">
      <alignment horizontal="right" vertical="center"/>
    </xf>
    <xf numFmtId="0" fontId="4" fillId="3" borderId="12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4" fillId="3" borderId="10" xfId="0" applyFont="1" applyFill="1" applyBorder="1" applyAlignment="1">
      <alignment vertical="center" wrapText="1"/>
    </xf>
    <xf numFmtId="0" fontId="13" fillId="3" borderId="5" xfId="0" applyFont="1" applyFill="1" applyBorder="1" applyAlignment="1">
      <alignment horizontal="left" vertical="center" wrapText="1"/>
    </xf>
    <xf numFmtId="1" fontId="13" fillId="3" borderId="5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0" fontId="4" fillId="0" borderId="5" xfId="1" applyFont="1" applyBorder="1" applyAlignment="1">
      <alignment vertical="center" wrapText="1"/>
    </xf>
    <xf numFmtId="0" fontId="10" fillId="0" borderId="5" xfId="4" applyFont="1" applyBorder="1" applyAlignment="1">
      <alignment horizontal="center" vertical="center" wrapText="1"/>
    </xf>
    <xf numFmtId="0" fontId="10" fillId="0" borderId="5" xfId="4" applyFont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justify" vertical="center" wrapText="1"/>
    </xf>
    <xf numFmtId="0" fontId="4" fillId="4" borderId="5" xfId="1" applyFont="1" applyFill="1" applyBorder="1" applyAlignment="1">
      <alignment horizontal="justify" vertical="center" wrapText="1"/>
    </xf>
    <xf numFmtId="0" fontId="10" fillId="4" borderId="5" xfId="1" applyFont="1" applyFill="1" applyBorder="1" applyAlignment="1">
      <alignment horizontal="justify" vertical="center" wrapText="1"/>
    </xf>
    <xf numFmtId="0" fontId="10" fillId="4" borderId="5" xfId="1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vertical="center" wrapText="1"/>
    </xf>
    <xf numFmtId="0" fontId="13" fillId="0" borderId="0" xfId="0" applyFont="1"/>
    <xf numFmtId="0" fontId="4" fillId="3" borderId="5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9" fillId="3" borderId="5" xfId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vertical="center"/>
    </xf>
    <xf numFmtId="0" fontId="19" fillId="3" borderId="5" xfId="1" applyFont="1" applyFill="1" applyBorder="1" applyAlignment="1">
      <alignment horizontal="left" vertical="center" wrapText="1"/>
    </xf>
    <xf numFmtId="1" fontId="19" fillId="3" borderId="5" xfId="1" applyNumberFormat="1" applyFont="1" applyFill="1" applyBorder="1" applyAlignment="1">
      <alignment horizontal="center" vertical="center" wrapText="1"/>
    </xf>
    <xf numFmtId="0" fontId="4" fillId="0" borderId="5" xfId="1" applyFont="1" applyBorder="1" applyAlignment="1">
      <alignment horizontal="justify" vertical="center" wrapText="1"/>
    </xf>
    <xf numFmtId="0" fontId="4" fillId="3" borderId="1" xfId="1" applyFont="1" applyFill="1" applyBorder="1" applyAlignment="1">
      <alignment horizontal="justify" vertical="center" wrapText="1"/>
    </xf>
    <xf numFmtId="0" fontId="4" fillId="0" borderId="1" xfId="1" applyFont="1" applyBorder="1" applyAlignment="1">
      <alignment horizontal="justify" vertical="center" wrapText="1"/>
    </xf>
    <xf numFmtId="0" fontId="4" fillId="3" borderId="5" xfId="1" applyFont="1" applyFill="1" applyBorder="1" applyAlignment="1">
      <alignment horizontal="justify" vertical="center" wrapText="1"/>
    </xf>
    <xf numFmtId="0" fontId="10" fillId="3" borderId="5" xfId="1" applyFont="1" applyFill="1" applyBorder="1" applyAlignment="1">
      <alignment vertical="center" wrapText="1"/>
    </xf>
    <xf numFmtId="0" fontId="19" fillId="0" borderId="5" xfId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left" vertical="center" wrapText="1"/>
    </xf>
    <xf numFmtId="0" fontId="10" fillId="0" borderId="0" xfId="1" applyFont="1"/>
    <xf numFmtId="0" fontId="10" fillId="0" borderId="0" xfId="1" applyFont="1" applyAlignment="1">
      <alignment horizontal="center"/>
    </xf>
    <xf numFmtId="0" fontId="19" fillId="6" borderId="5" xfId="0" applyFont="1" applyFill="1" applyBorder="1" applyAlignment="1">
      <alignment horizontal="left" vertical="center" wrapText="1"/>
    </xf>
    <xf numFmtId="0" fontId="23" fillId="6" borderId="5" xfId="0" applyFont="1" applyFill="1" applyBorder="1" applyAlignment="1">
      <alignment horizontal="left" vertical="center" wrapText="1"/>
    </xf>
    <xf numFmtId="1" fontId="19" fillId="6" borderId="5" xfId="0" applyNumberFormat="1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left" vertical="center" wrapText="1"/>
    </xf>
    <xf numFmtId="0" fontId="19" fillId="6" borderId="5" xfId="0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 wrapText="1"/>
    </xf>
    <xf numFmtId="0" fontId="19" fillId="7" borderId="5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vertical="center" wrapText="1"/>
    </xf>
    <xf numFmtId="1" fontId="19" fillId="7" borderId="5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/>
    </xf>
    <xf numFmtId="0" fontId="4" fillId="0" borderId="6" xfId="0" applyFont="1" applyBorder="1" applyAlignment="1">
      <alignment vertical="center" wrapText="1"/>
    </xf>
    <xf numFmtId="0" fontId="10" fillId="0" borderId="5" xfId="1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3" borderId="1" xfId="1" applyFont="1" applyFill="1" applyBorder="1" applyAlignment="1">
      <alignment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 wrapText="1"/>
    </xf>
    <xf numFmtId="0" fontId="10" fillId="9" borderId="5" xfId="0" applyFont="1" applyFill="1" applyBorder="1" applyAlignment="1">
      <alignment horizontal="center" vertical="center" wrapText="1"/>
    </xf>
    <xf numFmtId="0" fontId="10" fillId="10" borderId="5" xfId="0" applyFont="1" applyFill="1" applyBorder="1" applyAlignment="1">
      <alignment horizontal="center" vertical="center" wrapText="1"/>
    </xf>
    <xf numFmtId="0" fontId="13" fillId="11" borderId="5" xfId="0" applyFont="1" applyFill="1" applyBorder="1" applyAlignment="1">
      <alignment horizontal="center" vertical="center" wrapText="1"/>
    </xf>
    <xf numFmtId="1" fontId="19" fillId="11" borderId="5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0" fillId="0" borderId="5" xfId="1" applyFont="1" applyBorder="1" applyAlignment="1">
      <alignment horizontal="center"/>
    </xf>
    <xf numFmtId="0" fontId="10" fillId="3" borderId="5" xfId="0" applyFont="1" applyFill="1" applyBorder="1"/>
    <xf numFmtId="0" fontId="5" fillId="0" borderId="5" xfId="0" applyFont="1" applyBorder="1" applyAlignment="1">
      <alignment horizontal="center" vertical="center" wrapText="1"/>
    </xf>
    <xf numFmtId="0" fontId="4" fillId="3" borderId="5" xfId="0" applyFont="1" applyFill="1" applyBorder="1"/>
    <xf numFmtId="0" fontId="19" fillId="6" borderId="11" xfId="0" applyFont="1" applyFill="1" applyBorder="1" applyAlignment="1">
      <alignment horizontal="center" vertical="center" wrapText="1"/>
    </xf>
    <xf numFmtId="0" fontId="19" fillId="6" borderId="11" xfId="0" applyFont="1" applyFill="1" applyBorder="1" applyAlignment="1">
      <alignment horizontal="left" vertical="center" wrapText="1"/>
    </xf>
    <xf numFmtId="1" fontId="19" fillId="6" borderId="11" xfId="0" applyNumberFormat="1" applyFont="1" applyFill="1" applyBorder="1" applyAlignment="1">
      <alignment horizontal="center" vertical="center" wrapText="1"/>
    </xf>
    <xf numFmtId="0" fontId="13" fillId="6" borderId="11" xfId="0" applyFont="1" applyFill="1" applyBorder="1" applyAlignment="1">
      <alignment horizontal="center" vertical="center" wrapText="1"/>
    </xf>
    <xf numFmtId="0" fontId="13" fillId="6" borderId="11" xfId="0" applyFont="1" applyFill="1" applyBorder="1" applyAlignment="1">
      <alignment horizontal="left" vertical="center" wrapText="1"/>
    </xf>
    <xf numFmtId="0" fontId="14" fillId="6" borderId="11" xfId="0" applyFont="1" applyFill="1" applyBorder="1" applyAlignment="1">
      <alignment horizontal="center" vertical="center"/>
    </xf>
    <xf numFmtId="0" fontId="19" fillId="0" borderId="11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6" borderId="0" xfId="0" applyFont="1" applyFill="1" applyAlignment="1">
      <alignment vertical="center"/>
    </xf>
    <xf numFmtId="0" fontId="11" fillId="6" borderId="11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/>
    </xf>
    <xf numFmtId="0" fontId="14" fillId="6" borderId="17" xfId="0" applyFont="1" applyFill="1" applyBorder="1" applyAlignment="1">
      <alignment horizontal="center" vertical="center"/>
    </xf>
    <xf numFmtId="1" fontId="19" fillId="0" borderId="1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9" fillId="0" borderId="11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3" fillId="0" borderId="16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13" fillId="0" borderId="18" xfId="0" applyFont="1" applyBorder="1" applyAlignment="1">
      <alignment vertical="center" wrapText="1"/>
    </xf>
    <xf numFmtId="0" fontId="13" fillId="7" borderId="11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/>
    </xf>
    <xf numFmtId="0" fontId="19" fillId="7" borderId="11" xfId="0" applyFont="1" applyFill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9" fillId="6" borderId="17" xfId="0" applyFont="1" applyFill="1" applyBorder="1" applyAlignment="1">
      <alignment horizontal="center" vertical="center" wrapText="1"/>
    </xf>
    <xf numFmtId="0" fontId="13" fillId="6" borderId="15" xfId="0" applyFont="1" applyFill="1" applyBorder="1" applyAlignment="1">
      <alignment horizontal="center" vertical="center" wrapText="1"/>
    </xf>
    <xf numFmtId="0" fontId="13" fillId="7" borderId="17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3" fillId="6" borderId="17" xfId="0" applyFont="1" applyFill="1" applyBorder="1" applyAlignment="1">
      <alignment horizontal="center" vertical="center" wrapText="1"/>
    </xf>
    <xf numFmtId="0" fontId="19" fillId="6" borderId="18" xfId="0" applyFont="1" applyFill="1" applyBorder="1" applyAlignment="1">
      <alignment horizontal="center" vertical="center" wrapText="1"/>
    </xf>
    <xf numFmtId="0" fontId="13" fillId="3" borderId="5" xfId="0" applyFont="1" applyFill="1" applyBorder="1"/>
    <xf numFmtId="0" fontId="4" fillId="3" borderId="0" xfId="0" applyFont="1" applyFill="1" applyAlignment="1">
      <alignment wrapText="1"/>
    </xf>
    <xf numFmtId="0" fontId="13" fillId="0" borderId="5" xfId="0" applyFont="1" applyBorder="1" applyAlignment="1">
      <alignment wrapText="1"/>
    </xf>
    <xf numFmtId="0" fontId="19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wrapText="1"/>
    </xf>
    <xf numFmtId="0" fontId="10" fillId="0" borderId="5" xfId="0" applyFont="1" applyBorder="1" applyAlignment="1">
      <alignment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10" fillId="3" borderId="5" xfId="0" applyFont="1" applyFill="1" applyBorder="1" applyAlignment="1">
      <alignment wrapText="1"/>
    </xf>
    <xf numFmtId="0" fontId="20" fillId="3" borderId="5" xfId="0" applyFont="1" applyFill="1" applyBorder="1" applyAlignment="1">
      <alignment horizontal="center" wrapText="1"/>
    </xf>
    <xf numFmtId="0" fontId="19" fillId="3" borderId="5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wrapText="1"/>
    </xf>
    <xf numFmtId="0" fontId="13" fillId="0" borderId="3" xfId="0" applyFont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/>
    </xf>
    <xf numFmtId="0" fontId="19" fillId="3" borderId="6" xfId="0" applyFont="1" applyFill="1" applyBorder="1" applyAlignment="1">
      <alignment horizontal="center" vertical="center" wrapText="1"/>
    </xf>
    <xf numFmtId="0" fontId="13" fillId="0" borderId="5" xfId="4" applyFont="1" applyBorder="1" applyAlignment="1">
      <alignment vertical="center" wrapText="1"/>
    </xf>
    <xf numFmtId="0" fontId="19" fillId="0" borderId="2" xfId="0" applyFont="1" applyBorder="1" applyAlignment="1">
      <alignment horizontal="left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0" fillId="1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9" fillId="6" borderId="15" xfId="0" applyFont="1" applyFill="1" applyBorder="1" applyAlignment="1">
      <alignment horizontal="center" vertical="center" wrapText="1"/>
    </xf>
    <xf numFmtId="0" fontId="10" fillId="0" borderId="17" xfId="0" applyFont="1" applyBorder="1"/>
    <xf numFmtId="0" fontId="19" fillId="0" borderId="15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0" fillId="0" borderId="0" xfId="0" applyFont="1"/>
    <xf numFmtId="0" fontId="14" fillId="6" borderId="1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19" fillId="3" borderId="2" xfId="1" applyFont="1" applyFill="1" applyBorder="1" applyAlignment="1">
      <alignment horizontal="center" vertical="center" wrapText="1"/>
    </xf>
    <xf numFmtId="0" fontId="19" fillId="3" borderId="4" xfId="1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0" fillId="0" borderId="5" xfId="0" applyFont="1" applyBorder="1"/>
    <xf numFmtId="0" fontId="4" fillId="0" borderId="5" xfId="1" applyFont="1" applyBorder="1" applyAlignment="1">
      <alignment horizontal="center" vertical="center" wrapText="1"/>
    </xf>
  </cellXfs>
  <cellStyles count="7">
    <cellStyle name="Comma 2" xfId="5" xr:uid="{91688B29-3B44-4726-BB27-1BD62C2C3FFC}"/>
    <cellStyle name="Normal" xfId="0" builtinId="0"/>
    <cellStyle name="Normal 2" xfId="1" xr:uid="{E0B76485-34C9-4980-9E98-067223840BF2}"/>
    <cellStyle name="Normal 3" xfId="3" xr:uid="{A2130F4A-CF97-4C5C-9258-DA946B55BE1D}"/>
    <cellStyle name="Normal 3 2" xfId="4" xr:uid="{C43BFC09-7F52-49DA-8F26-67A1EECB6327}"/>
    <cellStyle name="Normal 6" xfId="2" xr:uid="{B29C6C05-7D1B-4098-9C9F-74A0459F20B7}"/>
    <cellStyle name="Normal 6 2" xfId="6" xr:uid="{B5CD2009-6FA5-4F4B-A0CE-582414C64D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DBA45-A289-4CF9-9AD7-B409D39F12D1}">
  <sheetPr>
    <tabColor rgb="FFFFFF00"/>
  </sheetPr>
  <dimension ref="A1:P64"/>
  <sheetViews>
    <sheetView topLeftCell="A43" zoomScaleNormal="100" workbookViewId="0">
      <selection activeCell="B66" sqref="B66"/>
    </sheetView>
  </sheetViews>
  <sheetFormatPr defaultColWidth="8.875" defaultRowHeight="15.75" x14ac:dyDescent="0.25"/>
  <cols>
    <col min="1" max="1" width="4.75" style="80" customWidth="1"/>
    <col min="2" max="2" width="32.25" style="80" customWidth="1"/>
    <col min="3" max="3" width="8.5" style="82" customWidth="1"/>
    <col min="4" max="4" width="7.125" style="80" customWidth="1"/>
    <col min="5" max="5" width="6.375" style="80" customWidth="1"/>
    <col min="6" max="6" width="5.875" style="80" customWidth="1"/>
    <col min="7" max="7" width="5.375" style="80" customWidth="1"/>
    <col min="8" max="8" width="5.5" style="80" customWidth="1"/>
    <col min="9" max="14" width="7.75" style="80" customWidth="1"/>
    <col min="15" max="15" width="4.375" style="80" customWidth="1"/>
    <col min="16" max="16384" width="8.875" style="80"/>
  </cols>
  <sheetData>
    <row r="1" spans="1:15" s="3" customFormat="1" x14ac:dyDescent="0.25">
      <c r="A1" s="302" t="s">
        <v>0</v>
      </c>
      <c r="B1" s="302"/>
      <c r="C1" s="302"/>
      <c r="D1" s="302"/>
      <c r="E1" s="302"/>
      <c r="F1" s="302"/>
      <c r="G1" s="302"/>
      <c r="H1" s="302"/>
      <c r="I1" s="1"/>
      <c r="J1" s="2"/>
      <c r="K1" s="1"/>
      <c r="L1" s="2"/>
      <c r="M1" s="1"/>
    </row>
    <row r="2" spans="1:15" s="3" customFormat="1" ht="15" customHeight="1" x14ac:dyDescent="0.25">
      <c r="A2" s="302" t="s">
        <v>1</v>
      </c>
      <c r="B2" s="302"/>
      <c r="C2" s="302"/>
      <c r="D2" s="302"/>
      <c r="E2" s="302"/>
      <c r="F2" s="302"/>
      <c r="G2" s="302"/>
      <c r="H2" s="302"/>
      <c r="I2" s="1"/>
      <c r="J2" s="2"/>
      <c r="K2" s="1"/>
      <c r="L2" s="2"/>
      <c r="M2" s="1"/>
    </row>
    <row r="3" spans="1:15" s="3" customFormat="1" ht="7.5" customHeight="1" x14ac:dyDescent="0.25">
      <c r="A3" s="303" t="s">
        <v>2</v>
      </c>
      <c r="B3" s="304"/>
      <c r="C3" s="304"/>
      <c r="D3" s="304"/>
      <c r="E3" s="304"/>
      <c r="F3" s="304"/>
      <c r="G3" s="304"/>
      <c r="H3" s="304"/>
      <c r="I3" s="1"/>
      <c r="J3" s="2"/>
      <c r="K3" s="1"/>
      <c r="L3" s="2"/>
      <c r="M3" s="1"/>
    </row>
    <row r="4" spans="1:15" s="3" customFormat="1" ht="27.75" customHeight="1" x14ac:dyDescent="0.25">
      <c r="A4" s="305" t="s">
        <v>618</v>
      </c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305"/>
    </row>
    <row r="5" spans="1:15" s="6" customFormat="1" ht="30" customHeight="1" x14ac:dyDescent="0.25">
      <c r="A5" s="306" t="s">
        <v>646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</row>
    <row r="6" spans="1:15" s="7" customFormat="1" ht="23.25" customHeight="1" x14ac:dyDescent="0.25">
      <c r="A6" s="7" t="s">
        <v>3</v>
      </c>
      <c r="C6" s="8"/>
      <c r="D6" s="8"/>
      <c r="E6" s="8"/>
      <c r="F6" s="8"/>
      <c r="G6" s="8"/>
      <c r="H6" s="8"/>
      <c r="I6" s="9"/>
      <c r="J6" s="9" t="s">
        <v>4</v>
      </c>
      <c r="K6" s="8"/>
      <c r="L6" s="8"/>
      <c r="M6" s="9"/>
      <c r="N6" s="3"/>
    </row>
    <row r="7" spans="1:15" s="8" customFormat="1" ht="29.25" customHeight="1" x14ac:dyDescent="0.2">
      <c r="A7" s="290" t="s">
        <v>5</v>
      </c>
      <c r="B7" s="290" t="s">
        <v>6</v>
      </c>
      <c r="C7" s="294" t="s">
        <v>225</v>
      </c>
      <c r="D7" s="290" t="s">
        <v>7</v>
      </c>
      <c r="E7" s="308" t="s">
        <v>8</v>
      </c>
      <c r="F7" s="309"/>
      <c r="G7" s="309"/>
      <c r="H7" s="310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11" t="s">
        <v>14</v>
      </c>
      <c r="O7" s="299" t="s">
        <v>467</v>
      </c>
    </row>
    <row r="8" spans="1:15" s="8" customFormat="1" ht="63" x14ac:dyDescent="0.2">
      <c r="A8" s="291"/>
      <c r="B8" s="291"/>
      <c r="C8" s="298"/>
      <c r="D8" s="291"/>
      <c r="E8" s="10" t="s">
        <v>15</v>
      </c>
      <c r="F8" s="12" t="s">
        <v>16</v>
      </c>
      <c r="G8" s="12" t="s">
        <v>17</v>
      </c>
      <c r="H8" s="12" t="s">
        <v>18</v>
      </c>
      <c r="I8" s="30" t="s">
        <v>615</v>
      </c>
      <c r="J8" s="30" t="s">
        <v>473</v>
      </c>
      <c r="K8" s="30" t="s">
        <v>539</v>
      </c>
      <c r="L8" s="26" t="s">
        <v>540</v>
      </c>
      <c r="M8" s="30" t="s">
        <v>616</v>
      </c>
      <c r="N8" s="12" t="s">
        <v>617</v>
      </c>
      <c r="O8" s="300"/>
    </row>
    <row r="9" spans="1:15" s="13" customFormat="1" ht="24" customHeight="1" x14ac:dyDescent="0.25">
      <c r="A9" s="28" t="s">
        <v>19</v>
      </c>
      <c r="B9" s="33" t="s">
        <v>20</v>
      </c>
      <c r="C9" s="28"/>
      <c r="D9" s="28">
        <f t="shared" ref="D9:N9" si="0">SUM(D10:D16)</f>
        <v>19</v>
      </c>
      <c r="E9" s="28">
        <f t="shared" si="0"/>
        <v>435</v>
      </c>
      <c r="F9" s="28">
        <f t="shared" si="0"/>
        <v>157</v>
      </c>
      <c r="G9" s="28">
        <f t="shared" si="0"/>
        <v>255</v>
      </c>
      <c r="H9" s="28">
        <f t="shared" si="0"/>
        <v>23</v>
      </c>
      <c r="I9" s="28">
        <f t="shared" si="0"/>
        <v>225</v>
      </c>
      <c r="J9" s="28">
        <f t="shared" si="0"/>
        <v>210</v>
      </c>
      <c r="K9" s="28">
        <f t="shared" si="0"/>
        <v>0</v>
      </c>
      <c r="L9" s="28">
        <f t="shared" si="0"/>
        <v>0</v>
      </c>
      <c r="M9" s="28">
        <f t="shared" si="0"/>
        <v>0</v>
      </c>
      <c r="N9" s="28">
        <f t="shared" si="0"/>
        <v>0</v>
      </c>
      <c r="O9" s="28"/>
    </row>
    <row r="10" spans="1:15" s="14" customFormat="1" ht="24" customHeight="1" x14ac:dyDescent="0.25">
      <c r="A10" s="37">
        <v>1</v>
      </c>
      <c r="B10" s="38" t="s">
        <v>348</v>
      </c>
      <c r="C10" s="37" t="s">
        <v>227</v>
      </c>
      <c r="D10" s="29">
        <v>5</v>
      </c>
      <c r="E10" s="29">
        <v>75</v>
      </c>
      <c r="F10" s="29">
        <v>41</v>
      </c>
      <c r="G10" s="29">
        <v>29</v>
      </c>
      <c r="H10" s="29">
        <v>5</v>
      </c>
      <c r="I10" s="37"/>
      <c r="J10" s="37">
        <v>75</v>
      </c>
      <c r="K10" s="104"/>
      <c r="L10" s="29"/>
      <c r="M10" s="29"/>
      <c r="N10" s="29"/>
      <c r="O10" s="29"/>
    </row>
    <row r="11" spans="1:15" s="14" customFormat="1" ht="24" customHeight="1" x14ac:dyDescent="0.25">
      <c r="A11" s="37">
        <v>2</v>
      </c>
      <c r="B11" s="38" t="s">
        <v>24</v>
      </c>
      <c r="C11" s="37" t="s">
        <v>229</v>
      </c>
      <c r="D11" s="29">
        <v>3</v>
      </c>
      <c r="E11" s="29">
        <v>75</v>
      </c>
      <c r="F11" s="29">
        <v>15</v>
      </c>
      <c r="G11" s="29">
        <v>58</v>
      </c>
      <c r="H11" s="29">
        <v>2</v>
      </c>
      <c r="I11" s="37"/>
      <c r="J11" s="37">
        <v>75</v>
      </c>
      <c r="K11" s="104"/>
      <c r="L11" s="29"/>
      <c r="M11" s="29"/>
      <c r="N11" s="30"/>
      <c r="O11" s="30"/>
    </row>
    <row r="12" spans="1:15" s="14" customFormat="1" ht="24" customHeight="1" x14ac:dyDescent="0.25">
      <c r="A12" s="37">
        <v>3</v>
      </c>
      <c r="B12" s="38" t="s">
        <v>22</v>
      </c>
      <c r="C12" s="37" t="s">
        <v>227</v>
      </c>
      <c r="D12" s="29">
        <v>2</v>
      </c>
      <c r="E12" s="29">
        <v>30</v>
      </c>
      <c r="F12" s="29">
        <v>18</v>
      </c>
      <c r="G12" s="29">
        <v>10</v>
      </c>
      <c r="H12" s="29">
        <v>2</v>
      </c>
      <c r="I12" s="37">
        <v>30</v>
      </c>
      <c r="J12" s="37"/>
      <c r="K12" s="104"/>
      <c r="L12" s="29"/>
      <c r="M12" s="29"/>
      <c r="N12" s="29"/>
      <c r="O12" s="29"/>
    </row>
    <row r="13" spans="1:15" s="14" customFormat="1" ht="24" customHeight="1" x14ac:dyDescent="0.25">
      <c r="A13" s="37">
        <v>4</v>
      </c>
      <c r="B13" s="38" t="s">
        <v>23</v>
      </c>
      <c r="C13" s="37" t="s">
        <v>227</v>
      </c>
      <c r="D13" s="29">
        <v>2</v>
      </c>
      <c r="E13" s="29">
        <v>60</v>
      </c>
      <c r="F13" s="29">
        <v>21</v>
      </c>
      <c r="G13" s="29">
        <v>36</v>
      </c>
      <c r="H13" s="29">
        <v>3</v>
      </c>
      <c r="I13" s="37">
        <v>60</v>
      </c>
      <c r="J13" s="37"/>
      <c r="K13" s="104"/>
      <c r="L13" s="29"/>
      <c r="M13" s="29"/>
      <c r="N13" s="29"/>
      <c r="O13" s="29"/>
    </row>
    <row r="14" spans="1:15" s="14" customFormat="1" ht="24" customHeight="1" x14ac:dyDescent="0.25">
      <c r="A14" s="37">
        <v>5</v>
      </c>
      <c r="B14" s="38" t="s">
        <v>26</v>
      </c>
      <c r="C14" s="37" t="s">
        <v>229</v>
      </c>
      <c r="D14" s="29">
        <v>2</v>
      </c>
      <c r="E14" s="29">
        <v>60</v>
      </c>
      <c r="F14" s="29">
        <v>21</v>
      </c>
      <c r="G14" s="29">
        <v>36</v>
      </c>
      <c r="H14" s="29">
        <v>3</v>
      </c>
      <c r="I14" s="37">
        <v>60</v>
      </c>
      <c r="J14" s="37"/>
      <c r="K14" s="104"/>
      <c r="L14" s="29"/>
      <c r="M14" s="29"/>
      <c r="N14" s="29"/>
      <c r="O14" s="29"/>
    </row>
    <row r="15" spans="1:15" s="14" customFormat="1" ht="24" customHeight="1" x14ac:dyDescent="0.25">
      <c r="A15" s="37">
        <v>6</v>
      </c>
      <c r="B15" s="38" t="s">
        <v>27</v>
      </c>
      <c r="C15" s="37" t="s">
        <v>229</v>
      </c>
      <c r="D15" s="29">
        <v>2</v>
      </c>
      <c r="E15" s="29">
        <v>60</v>
      </c>
      <c r="F15" s="29">
        <v>5</v>
      </c>
      <c r="G15" s="29">
        <v>51</v>
      </c>
      <c r="H15" s="29">
        <v>4</v>
      </c>
      <c r="I15" s="37"/>
      <c r="J15" s="37">
        <v>60</v>
      </c>
      <c r="K15" s="104"/>
      <c r="L15" s="29"/>
      <c r="M15" s="29"/>
      <c r="N15" s="29"/>
      <c r="O15" s="29"/>
    </row>
    <row r="16" spans="1:15" s="14" customFormat="1" ht="24" customHeight="1" x14ac:dyDescent="0.25">
      <c r="A16" s="37">
        <v>7</v>
      </c>
      <c r="B16" s="38" t="s">
        <v>349</v>
      </c>
      <c r="C16" s="37" t="s">
        <v>227</v>
      </c>
      <c r="D16" s="29">
        <v>3</v>
      </c>
      <c r="E16" s="29">
        <v>75</v>
      </c>
      <c r="F16" s="29">
        <v>36</v>
      </c>
      <c r="G16" s="29">
        <v>35</v>
      </c>
      <c r="H16" s="29">
        <v>4</v>
      </c>
      <c r="I16" s="37">
        <v>75</v>
      </c>
      <c r="J16" s="37"/>
      <c r="K16" s="104"/>
      <c r="L16" s="29"/>
      <c r="M16" s="29"/>
      <c r="N16" s="29"/>
      <c r="O16" s="29"/>
    </row>
    <row r="17" spans="1:15" s="14" customFormat="1" ht="24" customHeight="1" x14ac:dyDescent="0.25">
      <c r="A17" s="10" t="s">
        <v>28</v>
      </c>
      <c r="B17" s="68" t="s">
        <v>29</v>
      </c>
      <c r="C17" s="10"/>
      <c r="D17" s="10">
        <f>D18+D29+D46</f>
        <v>65</v>
      </c>
      <c r="E17" s="10">
        <f>(E18+E29+E46)</f>
        <v>1215</v>
      </c>
      <c r="F17" s="10">
        <f>(F18+F29+F46)</f>
        <v>704</v>
      </c>
      <c r="G17" s="10">
        <f t="shared" ref="G17:N17" si="1">G18+G29</f>
        <v>464</v>
      </c>
      <c r="H17" s="10">
        <f>(H18+H29+H46)</f>
        <v>47</v>
      </c>
      <c r="I17" s="28">
        <f t="shared" si="1"/>
        <v>150</v>
      </c>
      <c r="J17" s="28">
        <f t="shared" si="1"/>
        <v>225</v>
      </c>
      <c r="K17" s="28">
        <f t="shared" si="1"/>
        <v>390</v>
      </c>
      <c r="L17" s="28">
        <f t="shared" si="1"/>
        <v>390</v>
      </c>
      <c r="M17" s="28">
        <f t="shared" si="1"/>
        <v>30</v>
      </c>
      <c r="N17" s="28">
        <f t="shared" si="1"/>
        <v>0</v>
      </c>
      <c r="O17" s="28"/>
    </row>
    <row r="18" spans="1:15" s="13" customFormat="1" ht="24" customHeight="1" x14ac:dyDescent="0.25">
      <c r="A18" s="10" t="s">
        <v>30</v>
      </c>
      <c r="B18" s="68" t="s">
        <v>31</v>
      </c>
      <c r="C18" s="10"/>
      <c r="D18" s="10">
        <f t="shared" ref="D18:N18" si="2">SUM(D19:D28)</f>
        <v>19</v>
      </c>
      <c r="E18" s="10">
        <f t="shared" si="2"/>
        <v>360</v>
      </c>
      <c r="F18" s="10">
        <f t="shared" si="2"/>
        <v>200</v>
      </c>
      <c r="G18" s="10">
        <f t="shared" si="2"/>
        <v>145</v>
      </c>
      <c r="H18" s="10">
        <f t="shared" si="2"/>
        <v>15</v>
      </c>
      <c r="I18" s="28">
        <f t="shared" si="2"/>
        <v>150</v>
      </c>
      <c r="J18" s="28">
        <f t="shared" si="2"/>
        <v>135</v>
      </c>
      <c r="K18" s="28">
        <f t="shared" si="2"/>
        <v>75</v>
      </c>
      <c r="L18" s="28">
        <f t="shared" si="2"/>
        <v>0</v>
      </c>
      <c r="M18" s="28">
        <f t="shared" si="2"/>
        <v>0</v>
      </c>
      <c r="N18" s="28">
        <f t="shared" si="2"/>
        <v>0</v>
      </c>
      <c r="O18" s="28"/>
    </row>
    <row r="19" spans="1:15" s="14" customFormat="1" ht="24" customHeight="1" x14ac:dyDescent="0.25">
      <c r="A19" s="148">
        <v>8</v>
      </c>
      <c r="B19" s="89" t="s">
        <v>32</v>
      </c>
      <c r="C19" s="90" t="s">
        <v>227</v>
      </c>
      <c r="D19" s="90">
        <v>2</v>
      </c>
      <c r="E19" s="90">
        <v>45</v>
      </c>
      <c r="F19" s="90">
        <v>14</v>
      </c>
      <c r="G19" s="90">
        <v>29</v>
      </c>
      <c r="H19" s="90">
        <v>2</v>
      </c>
      <c r="I19" s="29"/>
      <c r="J19" s="29"/>
      <c r="K19" s="91">
        <v>45</v>
      </c>
      <c r="L19" s="29"/>
      <c r="M19" s="29"/>
      <c r="N19" s="29"/>
      <c r="O19" s="29"/>
    </row>
    <row r="20" spans="1:15" s="14" customFormat="1" ht="24" customHeight="1" x14ac:dyDescent="0.25">
      <c r="A20" s="31">
        <v>9</v>
      </c>
      <c r="B20" s="89" t="s">
        <v>33</v>
      </c>
      <c r="C20" s="90" t="s">
        <v>226</v>
      </c>
      <c r="D20" s="90">
        <v>1</v>
      </c>
      <c r="E20" s="90">
        <v>15</v>
      </c>
      <c r="F20" s="90">
        <v>14</v>
      </c>
      <c r="G20" s="90">
        <v>0</v>
      </c>
      <c r="H20" s="90">
        <v>1</v>
      </c>
      <c r="I20" s="29">
        <v>15</v>
      </c>
      <c r="J20" s="29"/>
      <c r="K20" s="29"/>
      <c r="L20" s="29"/>
      <c r="M20" s="29"/>
      <c r="N20" s="29"/>
      <c r="O20" s="29"/>
    </row>
    <row r="21" spans="1:15" s="14" customFormat="1" ht="24" customHeight="1" x14ac:dyDescent="0.25">
      <c r="A21" s="148">
        <v>10</v>
      </c>
      <c r="B21" s="89" t="s">
        <v>34</v>
      </c>
      <c r="C21" s="90" t="s">
        <v>226</v>
      </c>
      <c r="D21" s="90">
        <v>1</v>
      </c>
      <c r="E21" s="90">
        <v>15</v>
      </c>
      <c r="F21" s="90">
        <v>14</v>
      </c>
      <c r="G21" s="90">
        <v>0</v>
      </c>
      <c r="H21" s="90">
        <v>1</v>
      </c>
      <c r="I21" s="29">
        <v>15</v>
      </c>
      <c r="J21" s="29"/>
      <c r="K21" s="29"/>
      <c r="L21" s="29"/>
      <c r="M21" s="29"/>
      <c r="N21" s="29"/>
      <c r="O21" s="29"/>
    </row>
    <row r="22" spans="1:15" s="14" customFormat="1" ht="24" customHeight="1" x14ac:dyDescent="0.25">
      <c r="A22" s="31">
        <v>11</v>
      </c>
      <c r="B22" s="89" t="s">
        <v>35</v>
      </c>
      <c r="C22" s="90" t="s">
        <v>226</v>
      </c>
      <c r="D22" s="90">
        <v>1</v>
      </c>
      <c r="E22" s="90">
        <v>15</v>
      </c>
      <c r="F22" s="90">
        <v>14</v>
      </c>
      <c r="G22" s="90">
        <v>0</v>
      </c>
      <c r="H22" s="90">
        <v>1</v>
      </c>
      <c r="I22" s="29">
        <v>15</v>
      </c>
      <c r="J22" s="29"/>
      <c r="K22" s="29"/>
      <c r="L22" s="29"/>
      <c r="M22" s="29"/>
      <c r="N22" s="29"/>
      <c r="O22" s="29"/>
    </row>
    <row r="23" spans="1:15" s="14" customFormat="1" ht="24" customHeight="1" x14ac:dyDescent="0.25">
      <c r="A23" s="148">
        <v>12</v>
      </c>
      <c r="B23" s="89" t="s">
        <v>557</v>
      </c>
      <c r="C23" s="90" t="s">
        <v>227</v>
      </c>
      <c r="D23" s="90">
        <v>2</v>
      </c>
      <c r="E23" s="90">
        <v>45</v>
      </c>
      <c r="F23" s="90">
        <v>14</v>
      </c>
      <c r="G23" s="90">
        <v>29</v>
      </c>
      <c r="H23" s="90">
        <v>2</v>
      </c>
      <c r="I23" s="29">
        <v>45</v>
      </c>
      <c r="J23" s="91"/>
      <c r="K23" s="29"/>
      <c r="L23" s="29"/>
      <c r="M23" s="29"/>
      <c r="N23" s="29"/>
      <c r="O23" s="29"/>
    </row>
    <row r="24" spans="1:15" s="14" customFormat="1" ht="24" customHeight="1" x14ac:dyDescent="0.25">
      <c r="A24" s="31">
        <v>13</v>
      </c>
      <c r="B24" s="89" t="s">
        <v>36</v>
      </c>
      <c r="C24" s="90" t="s">
        <v>227</v>
      </c>
      <c r="D24" s="90">
        <v>3</v>
      </c>
      <c r="E24" s="90">
        <v>60</v>
      </c>
      <c r="F24" s="90">
        <v>29</v>
      </c>
      <c r="G24" s="90">
        <v>29</v>
      </c>
      <c r="H24" s="90">
        <v>2</v>
      </c>
      <c r="I24" s="29"/>
      <c r="J24" s="91">
        <v>60</v>
      </c>
      <c r="K24" s="29"/>
      <c r="L24" s="29"/>
      <c r="M24" s="29"/>
      <c r="N24" s="29"/>
      <c r="O24" s="29"/>
    </row>
    <row r="25" spans="1:15" s="14" customFormat="1" ht="24" customHeight="1" x14ac:dyDescent="0.25">
      <c r="A25" s="148">
        <v>14</v>
      </c>
      <c r="B25" s="89" t="s">
        <v>37</v>
      </c>
      <c r="C25" s="90" t="s">
        <v>226</v>
      </c>
      <c r="D25" s="90">
        <v>2</v>
      </c>
      <c r="E25" s="90">
        <v>30</v>
      </c>
      <c r="F25" s="90">
        <v>29</v>
      </c>
      <c r="G25" s="90">
        <v>0</v>
      </c>
      <c r="H25" s="90">
        <v>1</v>
      </c>
      <c r="I25" s="91"/>
      <c r="J25" s="91">
        <v>30</v>
      </c>
      <c r="K25" s="91"/>
      <c r="L25" s="29"/>
      <c r="M25" s="29"/>
      <c r="N25" s="29"/>
      <c r="O25" s="29"/>
    </row>
    <row r="26" spans="1:15" s="14" customFormat="1" ht="24" customHeight="1" x14ac:dyDescent="0.25">
      <c r="A26" s="31">
        <v>15</v>
      </c>
      <c r="B26" s="89" t="s">
        <v>38</v>
      </c>
      <c r="C26" s="90" t="s">
        <v>227</v>
      </c>
      <c r="D26" s="90">
        <v>3</v>
      </c>
      <c r="E26" s="90">
        <v>60</v>
      </c>
      <c r="F26" s="90">
        <v>29</v>
      </c>
      <c r="G26" s="90">
        <v>29</v>
      </c>
      <c r="H26" s="90">
        <v>2</v>
      </c>
      <c r="I26" s="91">
        <v>60</v>
      </c>
      <c r="J26" s="29"/>
      <c r="K26" s="91"/>
      <c r="L26" s="29"/>
      <c r="M26" s="29"/>
      <c r="N26" s="29"/>
      <c r="O26" s="29"/>
    </row>
    <row r="27" spans="1:15" s="14" customFormat="1" ht="24" customHeight="1" x14ac:dyDescent="0.25">
      <c r="A27" s="148">
        <v>16</v>
      </c>
      <c r="B27" s="89" t="s">
        <v>39</v>
      </c>
      <c r="C27" s="90" t="s">
        <v>227</v>
      </c>
      <c r="D27" s="90">
        <v>2</v>
      </c>
      <c r="E27" s="90">
        <v>45</v>
      </c>
      <c r="F27" s="90">
        <v>14</v>
      </c>
      <c r="G27" s="90">
        <v>29</v>
      </c>
      <c r="H27" s="90">
        <v>2</v>
      </c>
      <c r="I27" s="91"/>
      <c r="J27" s="29">
        <v>45</v>
      </c>
      <c r="K27" s="91"/>
      <c r="L27" s="29"/>
      <c r="M27" s="29"/>
      <c r="N27" s="29"/>
      <c r="O27" s="29"/>
    </row>
    <row r="28" spans="1:15" s="14" customFormat="1" ht="24" customHeight="1" x14ac:dyDescent="0.25">
      <c r="A28" s="31">
        <v>17</v>
      </c>
      <c r="B28" s="89" t="s">
        <v>40</v>
      </c>
      <c r="C28" s="90" t="s">
        <v>226</v>
      </c>
      <c r="D28" s="90">
        <v>2</v>
      </c>
      <c r="E28" s="90">
        <v>30</v>
      </c>
      <c r="F28" s="90">
        <v>29</v>
      </c>
      <c r="G28" s="90">
        <v>0</v>
      </c>
      <c r="H28" s="90">
        <v>1</v>
      </c>
      <c r="I28" s="29"/>
      <c r="J28" s="91"/>
      <c r="K28" s="29">
        <v>30</v>
      </c>
      <c r="L28" s="29"/>
      <c r="M28" s="29"/>
      <c r="N28" s="29"/>
      <c r="O28" s="29"/>
    </row>
    <row r="29" spans="1:15" s="13" customFormat="1" ht="24" customHeight="1" x14ac:dyDescent="0.25">
      <c r="A29" s="10" t="s">
        <v>41</v>
      </c>
      <c r="B29" s="68" t="s">
        <v>42</v>
      </c>
      <c r="C29" s="10"/>
      <c r="D29" s="10">
        <f>SUM(D30:D45)</f>
        <v>44</v>
      </c>
      <c r="E29" s="10">
        <f t="shared" ref="E29:N29" si="3">SUM(E30:E45)</f>
        <v>825</v>
      </c>
      <c r="F29" s="10">
        <f t="shared" si="3"/>
        <v>476</v>
      </c>
      <c r="G29" s="10">
        <f t="shared" si="3"/>
        <v>319</v>
      </c>
      <c r="H29" s="10">
        <f t="shared" si="3"/>
        <v>30</v>
      </c>
      <c r="I29" s="28">
        <f t="shared" si="3"/>
        <v>0</v>
      </c>
      <c r="J29" s="28">
        <f t="shared" si="3"/>
        <v>90</v>
      </c>
      <c r="K29" s="28">
        <f t="shared" si="3"/>
        <v>315</v>
      </c>
      <c r="L29" s="28">
        <f t="shared" si="3"/>
        <v>390</v>
      </c>
      <c r="M29" s="28">
        <f t="shared" si="3"/>
        <v>30</v>
      </c>
      <c r="N29" s="28">
        <f t="shared" si="3"/>
        <v>0</v>
      </c>
      <c r="O29" s="28"/>
    </row>
    <row r="30" spans="1:15" s="13" customFormat="1" ht="24" customHeight="1" x14ac:dyDescent="0.25">
      <c r="A30" s="148">
        <v>18</v>
      </c>
      <c r="B30" s="89" t="s">
        <v>43</v>
      </c>
      <c r="C30" s="90" t="s">
        <v>226</v>
      </c>
      <c r="D30" s="90">
        <v>2</v>
      </c>
      <c r="E30" s="90">
        <v>30</v>
      </c>
      <c r="F30" s="90">
        <v>29</v>
      </c>
      <c r="G30" s="90">
        <v>0</v>
      </c>
      <c r="H30" s="90">
        <v>1</v>
      </c>
      <c r="I30" s="29"/>
      <c r="J30" s="29"/>
      <c r="K30" s="29"/>
      <c r="L30" s="91">
        <v>30</v>
      </c>
      <c r="M30" s="91"/>
      <c r="N30" s="29"/>
      <c r="O30" s="29"/>
    </row>
    <row r="31" spans="1:15" s="13" customFormat="1" ht="24" customHeight="1" x14ac:dyDescent="0.25">
      <c r="A31" s="148">
        <v>19</v>
      </c>
      <c r="B31" s="89" t="s">
        <v>44</v>
      </c>
      <c r="C31" s="90" t="s">
        <v>227</v>
      </c>
      <c r="D31" s="90">
        <v>4</v>
      </c>
      <c r="E31" s="90">
        <v>90</v>
      </c>
      <c r="F31" s="90">
        <v>29</v>
      </c>
      <c r="G31" s="90">
        <v>58</v>
      </c>
      <c r="H31" s="90">
        <v>3</v>
      </c>
      <c r="I31" s="29"/>
      <c r="J31" s="91">
        <v>90</v>
      </c>
      <c r="K31" s="29"/>
      <c r="L31" s="29"/>
      <c r="M31" s="29"/>
      <c r="N31" s="29"/>
      <c r="O31" s="29"/>
    </row>
    <row r="32" spans="1:15" s="13" customFormat="1" ht="24" customHeight="1" x14ac:dyDescent="0.25">
      <c r="A32" s="148">
        <v>20</v>
      </c>
      <c r="B32" s="89" t="s">
        <v>45</v>
      </c>
      <c r="C32" s="90" t="s">
        <v>227</v>
      </c>
      <c r="D32" s="90">
        <v>3</v>
      </c>
      <c r="E32" s="90">
        <v>60</v>
      </c>
      <c r="F32" s="90">
        <v>29</v>
      </c>
      <c r="G32" s="90">
        <v>29</v>
      </c>
      <c r="H32" s="90">
        <v>2</v>
      </c>
      <c r="I32" s="29"/>
      <c r="J32" s="29"/>
      <c r="K32" s="91">
        <v>60</v>
      </c>
      <c r="L32" s="29" t="s">
        <v>25</v>
      </c>
      <c r="M32" s="29"/>
      <c r="N32" s="29"/>
      <c r="O32" s="29"/>
    </row>
    <row r="33" spans="1:15" s="13" customFormat="1" ht="24" customHeight="1" x14ac:dyDescent="0.25">
      <c r="A33" s="148">
        <v>21</v>
      </c>
      <c r="B33" s="89" t="s">
        <v>46</v>
      </c>
      <c r="C33" s="90" t="s">
        <v>227</v>
      </c>
      <c r="D33" s="90">
        <v>3</v>
      </c>
      <c r="E33" s="90">
        <v>60</v>
      </c>
      <c r="F33" s="90">
        <v>29</v>
      </c>
      <c r="G33" s="90">
        <v>29</v>
      </c>
      <c r="H33" s="90">
        <v>2</v>
      </c>
      <c r="I33" s="29"/>
      <c r="J33" s="91"/>
      <c r="K33" s="29">
        <v>60</v>
      </c>
      <c r="L33" s="29"/>
      <c r="M33" s="29"/>
      <c r="N33" s="29"/>
      <c r="O33" s="29"/>
    </row>
    <row r="34" spans="1:15" s="13" customFormat="1" ht="24" customHeight="1" x14ac:dyDescent="0.25">
      <c r="A34" s="148">
        <v>22</v>
      </c>
      <c r="B34" s="89" t="s">
        <v>47</v>
      </c>
      <c r="C34" s="90" t="s">
        <v>227</v>
      </c>
      <c r="D34" s="90">
        <v>3</v>
      </c>
      <c r="E34" s="90">
        <v>60</v>
      </c>
      <c r="F34" s="90">
        <v>29</v>
      </c>
      <c r="G34" s="90">
        <v>29</v>
      </c>
      <c r="H34" s="90">
        <v>2</v>
      </c>
      <c r="I34" s="29"/>
      <c r="J34" s="91"/>
      <c r="K34" s="91">
        <v>60</v>
      </c>
      <c r="L34" s="29"/>
      <c r="M34" s="29"/>
      <c r="N34" s="29"/>
      <c r="O34" s="29"/>
    </row>
    <row r="35" spans="1:15" s="13" customFormat="1" ht="24" customHeight="1" x14ac:dyDescent="0.25">
      <c r="A35" s="148">
        <v>23</v>
      </c>
      <c r="B35" s="89" t="s">
        <v>48</v>
      </c>
      <c r="C35" s="90" t="s">
        <v>227</v>
      </c>
      <c r="D35" s="90">
        <v>4</v>
      </c>
      <c r="E35" s="90">
        <v>75</v>
      </c>
      <c r="F35" s="90">
        <v>44</v>
      </c>
      <c r="G35" s="90">
        <v>29</v>
      </c>
      <c r="H35" s="90">
        <v>2</v>
      </c>
      <c r="I35" s="29"/>
      <c r="J35" s="29"/>
      <c r="K35" s="29">
        <v>75</v>
      </c>
      <c r="L35" s="29"/>
      <c r="M35" s="29"/>
      <c r="N35" s="29"/>
      <c r="O35" s="29"/>
    </row>
    <row r="36" spans="1:15" s="13" customFormat="1" ht="24" customHeight="1" x14ac:dyDescent="0.25">
      <c r="A36" s="148">
        <v>24</v>
      </c>
      <c r="B36" s="89" t="s">
        <v>49</v>
      </c>
      <c r="C36" s="90" t="s">
        <v>227</v>
      </c>
      <c r="D36" s="90">
        <v>3</v>
      </c>
      <c r="E36" s="90">
        <v>60</v>
      </c>
      <c r="F36" s="90">
        <v>28</v>
      </c>
      <c r="G36" s="90">
        <v>29</v>
      </c>
      <c r="H36" s="90">
        <v>3</v>
      </c>
      <c r="I36" s="29"/>
      <c r="J36" s="29"/>
      <c r="K36" s="29">
        <v>60</v>
      </c>
      <c r="L36" s="29"/>
      <c r="M36" s="29"/>
      <c r="N36" s="29"/>
      <c r="O36" s="29"/>
    </row>
    <row r="37" spans="1:15" s="13" customFormat="1" ht="24" customHeight="1" x14ac:dyDescent="0.25">
      <c r="A37" s="148">
        <v>25</v>
      </c>
      <c r="B37" s="89" t="s">
        <v>50</v>
      </c>
      <c r="C37" s="90" t="s">
        <v>226</v>
      </c>
      <c r="D37" s="90">
        <v>3</v>
      </c>
      <c r="E37" s="90">
        <v>45</v>
      </c>
      <c r="F37" s="90">
        <v>43</v>
      </c>
      <c r="G37" s="90">
        <v>0</v>
      </c>
      <c r="H37" s="90">
        <v>2</v>
      </c>
      <c r="I37" s="29"/>
      <c r="J37" s="29"/>
      <c r="K37" s="91"/>
      <c r="L37" s="29">
        <v>45</v>
      </c>
      <c r="M37" s="29"/>
      <c r="N37" s="29"/>
      <c r="O37" s="29"/>
    </row>
    <row r="38" spans="1:15" s="13" customFormat="1" ht="24" customHeight="1" x14ac:dyDescent="0.25">
      <c r="A38" s="148">
        <v>26</v>
      </c>
      <c r="B38" s="89" t="s">
        <v>51</v>
      </c>
      <c r="C38" s="90" t="s">
        <v>226</v>
      </c>
      <c r="D38" s="90">
        <v>2</v>
      </c>
      <c r="E38" s="90">
        <v>30</v>
      </c>
      <c r="F38" s="90">
        <v>29</v>
      </c>
      <c r="G38" s="90">
        <v>0</v>
      </c>
      <c r="H38" s="90">
        <v>1</v>
      </c>
      <c r="I38" s="29"/>
      <c r="J38" s="29"/>
      <c r="K38" s="91"/>
      <c r="L38" s="29">
        <v>30</v>
      </c>
      <c r="M38" s="29"/>
      <c r="N38" s="29"/>
      <c r="O38" s="29"/>
    </row>
    <row r="39" spans="1:15" s="13" customFormat="1" ht="24" customHeight="1" x14ac:dyDescent="0.25">
      <c r="A39" s="148">
        <v>27</v>
      </c>
      <c r="B39" s="89" t="s">
        <v>52</v>
      </c>
      <c r="C39" s="90" t="s">
        <v>226</v>
      </c>
      <c r="D39" s="90">
        <v>3</v>
      </c>
      <c r="E39" s="90">
        <v>45</v>
      </c>
      <c r="F39" s="90">
        <v>43</v>
      </c>
      <c r="G39" s="90">
        <v>0</v>
      </c>
      <c r="H39" s="90">
        <v>2</v>
      </c>
      <c r="I39" s="29"/>
      <c r="J39" s="29"/>
      <c r="K39" s="29"/>
      <c r="L39" s="91">
        <v>45</v>
      </c>
      <c r="M39" s="91"/>
      <c r="N39" s="29"/>
      <c r="O39" s="29"/>
    </row>
    <row r="40" spans="1:15" s="13" customFormat="1" ht="24" customHeight="1" x14ac:dyDescent="0.25">
      <c r="A40" s="148">
        <v>28</v>
      </c>
      <c r="B40" s="89" t="s">
        <v>53</v>
      </c>
      <c r="C40" s="90" t="s">
        <v>226</v>
      </c>
      <c r="D40" s="90">
        <v>2</v>
      </c>
      <c r="E40" s="90">
        <v>30</v>
      </c>
      <c r="F40" s="90">
        <v>29</v>
      </c>
      <c r="G40" s="90">
        <v>0</v>
      </c>
      <c r="H40" s="90">
        <v>1</v>
      </c>
      <c r="I40" s="29"/>
      <c r="J40" s="29"/>
      <c r="K40" s="91"/>
      <c r="L40" s="29"/>
      <c r="M40" s="29">
        <v>30</v>
      </c>
      <c r="N40" s="29"/>
      <c r="O40" s="29"/>
    </row>
    <row r="41" spans="1:15" s="13" customFormat="1" ht="24" customHeight="1" x14ac:dyDescent="0.25">
      <c r="A41" s="148">
        <v>29</v>
      </c>
      <c r="B41" s="89" t="s">
        <v>54</v>
      </c>
      <c r="C41" s="90" t="s">
        <v>227</v>
      </c>
      <c r="D41" s="90">
        <v>2</v>
      </c>
      <c r="E41" s="90">
        <v>45</v>
      </c>
      <c r="F41" s="90">
        <v>14</v>
      </c>
      <c r="G41" s="90">
        <v>29</v>
      </c>
      <c r="H41" s="90">
        <v>2</v>
      </c>
      <c r="I41" s="29"/>
      <c r="J41" s="29"/>
      <c r="K41" s="29"/>
      <c r="L41" s="91">
        <v>45</v>
      </c>
      <c r="M41" s="91"/>
      <c r="N41" s="29"/>
      <c r="O41" s="29"/>
    </row>
    <row r="42" spans="1:15" s="13" customFormat="1" ht="24" customHeight="1" x14ac:dyDescent="0.25">
      <c r="A42" s="148">
        <v>30</v>
      </c>
      <c r="B42" s="89" t="s">
        <v>55</v>
      </c>
      <c r="C42" s="90" t="s">
        <v>227</v>
      </c>
      <c r="D42" s="90">
        <v>3</v>
      </c>
      <c r="E42" s="90">
        <v>60</v>
      </c>
      <c r="F42" s="90">
        <v>29</v>
      </c>
      <c r="G42" s="90">
        <v>29</v>
      </c>
      <c r="H42" s="90">
        <v>2</v>
      </c>
      <c r="I42" s="29"/>
      <c r="J42" s="91"/>
      <c r="K42" s="91"/>
      <c r="L42" s="91">
        <v>60</v>
      </c>
      <c r="M42" s="91"/>
      <c r="N42" s="29"/>
      <c r="O42" s="29"/>
    </row>
    <row r="43" spans="1:15" s="14" customFormat="1" ht="24" customHeight="1" x14ac:dyDescent="0.25">
      <c r="A43" s="148">
        <v>31</v>
      </c>
      <c r="B43" s="89" t="s">
        <v>56</v>
      </c>
      <c r="C43" s="90" t="s">
        <v>227</v>
      </c>
      <c r="D43" s="90">
        <v>2</v>
      </c>
      <c r="E43" s="90">
        <v>45</v>
      </c>
      <c r="F43" s="90">
        <v>14</v>
      </c>
      <c r="G43" s="90">
        <v>29</v>
      </c>
      <c r="H43" s="90">
        <v>2</v>
      </c>
      <c r="I43" s="29"/>
      <c r="J43" s="29"/>
      <c r="K43" s="91"/>
      <c r="L43" s="91">
        <v>45</v>
      </c>
      <c r="M43" s="91"/>
      <c r="N43" s="29"/>
      <c r="O43" s="29"/>
    </row>
    <row r="44" spans="1:15" s="14" customFormat="1" ht="24" customHeight="1" x14ac:dyDescent="0.25">
      <c r="A44" s="148">
        <v>32</v>
      </c>
      <c r="B44" s="89" t="s">
        <v>57</v>
      </c>
      <c r="C44" s="90" t="s">
        <v>227</v>
      </c>
      <c r="D44" s="90">
        <v>3</v>
      </c>
      <c r="E44" s="90">
        <v>60</v>
      </c>
      <c r="F44" s="90">
        <v>29</v>
      </c>
      <c r="G44" s="90">
        <v>29</v>
      </c>
      <c r="H44" s="90">
        <v>2</v>
      </c>
      <c r="I44" s="29"/>
      <c r="J44" s="29"/>
      <c r="K44" s="91"/>
      <c r="L44" s="91">
        <v>60</v>
      </c>
      <c r="M44" s="91"/>
      <c r="N44" s="29"/>
      <c r="O44" s="29"/>
    </row>
    <row r="45" spans="1:15" s="14" customFormat="1" ht="24" customHeight="1" x14ac:dyDescent="0.25">
      <c r="A45" s="148">
        <v>33</v>
      </c>
      <c r="B45" s="89" t="s">
        <v>58</v>
      </c>
      <c r="C45" s="90" t="s">
        <v>226</v>
      </c>
      <c r="D45" s="90">
        <v>2</v>
      </c>
      <c r="E45" s="90">
        <v>30</v>
      </c>
      <c r="F45" s="90">
        <v>29</v>
      </c>
      <c r="G45" s="90">
        <v>0</v>
      </c>
      <c r="H45" s="90">
        <v>1</v>
      </c>
      <c r="I45" s="29"/>
      <c r="J45" s="29"/>
      <c r="K45" s="91"/>
      <c r="L45" s="29">
        <v>30</v>
      </c>
      <c r="M45" s="91"/>
      <c r="N45" s="29"/>
      <c r="O45" s="29"/>
    </row>
    <row r="46" spans="1:15" s="14" customFormat="1" ht="31.5" x14ac:dyDescent="0.25">
      <c r="A46" s="10" t="s">
        <v>94</v>
      </c>
      <c r="B46" s="50" t="s">
        <v>558</v>
      </c>
      <c r="C46" s="39"/>
      <c r="D46" s="12">
        <v>2</v>
      </c>
      <c r="E46" s="12">
        <v>30</v>
      </c>
      <c r="F46" s="12">
        <v>28</v>
      </c>
      <c r="G46" s="12">
        <v>0</v>
      </c>
      <c r="H46" s="12">
        <v>2</v>
      </c>
      <c r="I46" s="28">
        <v>0</v>
      </c>
      <c r="J46" s="28">
        <v>0</v>
      </c>
      <c r="K46" s="168">
        <v>0</v>
      </c>
      <c r="L46" s="29"/>
      <c r="M46" s="168">
        <v>30</v>
      </c>
      <c r="N46" s="29"/>
      <c r="O46" s="29"/>
    </row>
    <row r="47" spans="1:15" s="13" customFormat="1" ht="24" customHeight="1" x14ac:dyDescent="0.25">
      <c r="A47" s="31">
        <v>34</v>
      </c>
      <c r="B47" s="45" t="s">
        <v>430</v>
      </c>
      <c r="C47" s="39" t="s">
        <v>226</v>
      </c>
      <c r="D47" s="39">
        <v>2</v>
      </c>
      <c r="E47" s="39">
        <v>30</v>
      </c>
      <c r="F47" s="39">
        <v>28</v>
      </c>
      <c r="G47" s="39">
        <v>0</v>
      </c>
      <c r="H47" s="39">
        <v>2</v>
      </c>
      <c r="I47" s="29"/>
      <c r="J47" s="29"/>
      <c r="K47" s="91"/>
      <c r="L47" s="29"/>
      <c r="M47" s="91"/>
      <c r="N47" s="29"/>
      <c r="O47" s="31"/>
    </row>
    <row r="48" spans="1:15" s="14" customFormat="1" ht="24" customHeight="1" x14ac:dyDescent="0.25">
      <c r="A48" s="31">
        <v>35</v>
      </c>
      <c r="B48" s="45" t="s">
        <v>401</v>
      </c>
      <c r="C48" s="39" t="s">
        <v>226</v>
      </c>
      <c r="D48" s="39">
        <v>2</v>
      </c>
      <c r="E48" s="39">
        <v>30</v>
      </c>
      <c r="F48" s="39">
        <v>28</v>
      </c>
      <c r="G48" s="39">
        <v>0</v>
      </c>
      <c r="H48" s="39">
        <v>2</v>
      </c>
      <c r="I48" s="29"/>
      <c r="J48" s="29"/>
      <c r="K48" s="91"/>
      <c r="L48" s="29"/>
      <c r="M48" s="91"/>
      <c r="N48" s="29"/>
      <c r="O48" s="31"/>
    </row>
    <row r="49" spans="1:16" s="14" customFormat="1" ht="24" customHeight="1" x14ac:dyDescent="0.25">
      <c r="A49" s="31">
        <v>36</v>
      </c>
      <c r="B49" s="45" t="s">
        <v>387</v>
      </c>
      <c r="C49" s="39" t="s">
        <v>226</v>
      </c>
      <c r="D49" s="39">
        <v>2</v>
      </c>
      <c r="E49" s="39">
        <v>30</v>
      </c>
      <c r="F49" s="39">
        <v>28</v>
      </c>
      <c r="G49" s="39">
        <v>0</v>
      </c>
      <c r="H49" s="39">
        <v>2</v>
      </c>
      <c r="I49" s="29"/>
      <c r="J49" s="29"/>
      <c r="K49" s="91"/>
      <c r="L49" s="29"/>
      <c r="M49" s="91"/>
      <c r="N49" s="29"/>
      <c r="O49" s="31"/>
    </row>
    <row r="50" spans="1:16" s="13" customFormat="1" ht="24" customHeight="1" x14ac:dyDescent="0.25">
      <c r="A50" s="31">
        <v>37</v>
      </c>
      <c r="B50" s="45" t="s">
        <v>388</v>
      </c>
      <c r="C50" s="39" t="s">
        <v>226</v>
      </c>
      <c r="D50" s="39">
        <v>2</v>
      </c>
      <c r="E50" s="39">
        <v>30</v>
      </c>
      <c r="F50" s="39">
        <v>28</v>
      </c>
      <c r="G50" s="39">
        <v>0</v>
      </c>
      <c r="H50" s="39">
        <v>2</v>
      </c>
      <c r="I50" s="29"/>
      <c r="J50" s="29"/>
      <c r="K50" s="91"/>
      <c r="L50" s="29"/>
      <c r="M50" s="91"/>
      <c r="N50" s="29"/>
      <c r="O50" s="31"/>
    </row>
    <row r="51" spans="1:16" s="14" customFormat="1" ht="31.5" x14ac:dyDescent="0.25">
      <c r="A51" s="10" t="s">
        <v>59</v>
      </c>
      <c r="B51" s="36" t="s">
        <v>60</v>
      </c>
      <c r="C51" s="12"/>
      <c r="D51" s="10">
        <f>SUM(D52:D53)</f>
        <v>19</v>
      </c>
      <c r="E51" s="10">
        <f t="shared" ref="E51:N51" si="4">SUM(E52:E53)</f>
        <v>855</v>
      </c>
      <c r="F51" s="10">
        <f t="shared" si="4"/>
        <v>0</v>
      </c>
      <c r="G51" s="10">
        <f t="shared" si="4"/>
        <v>835</v>
      </c>
      <c r="H51" s="10">
        <f t="shared" si="4"/>
        <v>20</v>
      </c>
      <c r="I51" s="28">
        <f t="shared" si="4"/>
        <v>0</v>
      </c>
      <c r="J51" s="28">
        <f t="shared" si="4"/>
        <v>0</v>
      </c>
      <c r="K51" s="28">
        <f t="shared" si="4"/>
        <v>0</v>
      </c>
      <c r="L51" s="28">
        <f t="shared" si="4"/>
        <v>0</v>
      </c>
      <c r="M51" s="28">
        <f t="shared" si="4"/>
        <v>405</v>
      </c>
      <c r="N51" s="28">
        <f t="shared" si="4"/>
        <v>450</v>
      </c>
      <c r="O51" s="31"/>
    </row>
    <row r="52" spans="1:16" s="13" customFormat="1" ht="24" customHeight="1" x14ac:dyDescent="0.25">
      <c r="A52" s="31">
        <v>38</v>
      </c>
      <c r="B52" s="45" t="s">
        <v>61</v>
      </c>
      <c r="C52" s="39" t="s">
        <v>228</v>
      </c>
      <c r="D52" s="39">
        <v>9</v>
      </c>
      <c r="E52" s="39">
        <v>405</v>
      </c>
      <c r="F52" s="39">
        <v>0</v>
      </c>
      <c r="G52" s="39">
        <v>395</v>
      </c>
      <c r="H52" s="39">
        <v>10</v>
      </c>
      <c r="I52" s="29"/>
      <c r="J52" s="29"/>
      <c r="K52" s="29"/>
      <c r="L52" s="91"/>
      <c r="M52" s="37">
        <v>405</v>
      </c>
      <c r="N52" s="29"/>
      <c r="O52" s="10"/>
    </row>
    <row r="53" spans="1:16" s="14" customFormat="1" ht="24" customHeight="1" x14ac:dyDescent="0.25">
      <c r="A53" s="31">
        <v>39</v>
      </c>
      <c r="B53" s="137" t="s">
        <v>62</v>
      </c>
      <c r="C53" s="31" t="s">
        <v>228</v>
      </c>
      <c r="D53" s="39">
        <v>10</v>
      </c>
      <c r="E53" s="39">
        <v>450</v>
      </c>
      <c r="F53" s="39"/>
      <c r="G53" s="39">
        <v>440</v>
      </c>
      <c r="H53" s="39">
        <v>10</v>
      </c>
      <c r="I53" s="29"/>
      <c r="J53" s="29"/>
      <c r="K53" s="29"/>
      <c r="L53" s="29"/>
      <c r="M53" s="29"/>
      <c r="N53" s="37">
        <v>450</v>
      </c>
      <c r="O53" s="31"/>
    </row>
    <row r="54" spans="1:16" s="14" customFormat="1" ht="24" customHeight="1" x14ac:dyDescent="0.25">
      <c r="A54" s="10" t="s">
        <v>63</v>
      </c>
      <c r="B54" s="149" t="s">
        <v>566</v>
      </c>
      <c r="C54" s="10"/>
      <c r="D54" s="92">
        <f>SUM(D55:D57)</f>
        <v>5</v>
      </c>
      <c r="E54" s="92">
        <f t="shared" ref="E54:N54" si="5">SUM(E55:E57)</f>
        <v>120</v>
      </c>
      <c r="F54" s="92">
        <f t="shared" si="5"/>
        <v>28</v>
      </c>
      <c r="G54" s="92">
        <f t="shared" si="5"/>
        <v>87</v>
      </c>
      <c r="H54" s="92">
        <f t="shared" si="5"/>
        <v>5</v>
      </c>
      <c r="I54" s="35">
        <f t="shared" si="5"/>
        <v>0</v>
      </c>
      <c r="J54" s="35">
        <f t="shared" si="5"/>
        <v>0</v>
      </c>
      <c r="K54" s="35">
        <f t="shared" si="5"/>
        <v>0</v>
      </c>
      <c r="L54" s="35">
        <f t="shared" si="5"/>
        <v>0</v>
      </c>
      <c r="M54" s="35">
        <f t="shared" si="5"/>
        <v>0</v>
      </c>
      <c r="N54" s="35">
        <f t="shared" si="5"/>
        <v>120</v>
      </c>
      <c r="O54" s="39"/>
    </row>
    <row r="55" spans="1:16" ht="24" customHeight="1" x14ac:dyDescent="0.25">
      <c r="A55" s="31">
        <v>40</v>
      </c>
      <c r="B55" s="47" t="s">
        <v>64</v>
      </c>
      <c r="C55" s="39" t="s">
        <v>227</v>
      </c>
      <c r="D55" s="39">
        <v>2</v>
      </c>
      <c r="E55" s="39">
        <v>45</v>
      </c>
      <c r="F55" s="39">
        <v>14</v>
      </c>
      <c r="G55" s="39">
        <v>29</v>
      </c>
      <c r="H55" s="39">
        <v>2</v>
      </c>
      <c r="I55" s="29"/>
      <c r="J55" s="29"/>
      <c r="K55" s="29"/>
      <c r="L55" s="29"/>
      <c r="M55" s="29"/>
      <c r="N55" s="169">
        <v>45</v>
      </c>
      <c r="O55" s="92"/>
    </row>
    <row r="56" spans="1:16" ht="24" customHeight="1" x14ac:dyDescent="0.25">
      <c r="A56" s="31">
        <v>41</v>
      </c>
      <c r="B56" s="47" t="s">
        <v>65</v>
      </c>
      <c r="C56" s="39" t="s">
        <v>227</v>
      </c>
      <c r="D56" s="39">
        <v>2</v>
      </c>
      <c r="E56" s="39">
        <v>45</v>
      </c>
      <c r="F56" s="39">
        <v>14</v>
      </c>
      <c r="G56" s="39">
        <v>29</v>
      </c>
      <c r="H56" s="39">
        <v>2</v>
      </c>
      <c r="I56" s="29"/>
      <c r="J56" s="29"/>
      <c r="K56" s="29"/>
      <c r="L56" s="29"/>
      <c r="M56" s="29"/>
      <c r="N56" s="169">
        <v>45</v>
      </c>
      <c r="O56" s="41"/>
    </row>
    <row r="57" spans="1:16" ht="24" customHeight="1" x14ac:dyDescent="0.25">
      <c r="A57" s="31">
        <v>42</v>
      </c>
      <c r="B57" s="47" t="s">
        <v>66</v>
      </c>
      <c r="C57" s="31" t="s">
        <v>228</v>
      </c>
      <c r="D57" s="39">
        <v>1</v>
      </c>
      <c r="E57" s="39">
        <v>30</v>
      </c>
      <c r="F57" s="39">
        <v>0</v>
      </c>
      <c r="G57" s="39">
        <v>29</v>
      </c>
      <c r="H57" s="39">
        <v>1</v>
      </c>
      <c r="I57" s="29"/>
      <c r="J57" s="29"/>
      <c r="K57" s="29"/>
      <c r="L57" s="29"/>
      <c r="M57" s="29"/>
      <c r="N57" s="169">
        <v>30</v>
      </c>
      <c r="O57" s="41"/>
    </row>
    <row r="58" spans="1:16" ht="23.25" customHeight="1" x14ac:dyDescent="0.25">
      <c r="A58" s="311" t="s">
        <v>15</v>
      </c>
      <c r="B58" s="311"/>
      <c r="C58" s="10"/>
      <c r="D58" s="10">
        <f>D9+D17+D51+D54</f>
        <v>108</v>
      </c>
      <c r="E58" s="10">
        <f t="shared" ref="E58:N58" si="6">E9+E17+E51+E54</f>
        <v>2625</v>
      </c>
      <c r="F58" s="10">
        <f t="shared" si="6"/>
        <v>889</v>
      </c>
      <c r="G58" s="10">
        <f t="shared" si="6"/>
        <v>1641</v>
      </c>
      <c r="H58" s="10">
        <f t="shared" si="6"/>
        <v>95</v>
      </c>
      <c r="I58" s="28">
        <f t="shared" si="6"/>
        <v>375</v>
      </c>
      <c r="J58" s="28">
        <f t="shared" si="6"/>
        <v>435</v>
      </c>
      <c r="K58" s="28">
        <f t="shared" si="6"/>
        <v>390</v>
      </c>
      <c r="L58" s="28">
        <f t="shared" si="6"/>
        <v>390</v>
      </c>
      <c r="M58" s="28">
        <f t="shared" si="6"/>
        <v>435</v>
      </c>
      <c r="N58" s="28">
        <f t="shared" si="6"/>
        <v>570</v>
      </c>
      <c r="O58" s="41"/>
      <c r="P58" s="80" t="s">
        <v>624</v>
      </c>
    </row>
    <row r="60" spans="1:16" s="24" customFormat="1" ht="23.25" customHeight="1" x14ac:dyDescent="0.2">
      <c r="A60" s="288" t="s">
        <v>563</v>
      </c>
      <c r="B60" s="288"/>
      <c r="C60" s="288"/>
      <c r="D60" s="288"/>
      <c r="E60" s="288"/>
      <c r="F60" s="288"/>
      <c r="G60" s="288"/>
      <c r="H60" s="288"/>
      <c r="I60" s="288"/>
      <c r="J60" s="288"/>
      <c r="K60" s="288"/>
      <c r="L60" s="288"/>
      <c r="M60" s="288"/>
      <c r="N60" s="288"/>
    </row>
    <row r="61" spans="1:16" x14ac:dyDescent="0.25">
      <c r="A61" s="150"/>
      <c r="B61" s="289"/>
      <c r="C61" s="289"/>
      <c r="D61" s="289"/>
      <c r="E61" s="289"/>
      <c r="F61" s="289"/>
      <c r="G61" s="289"/>
      <c r="H61" s="289"/>
      <c r="I61" s="289"/>
      <c r="J61" s="289"/>
      <c r="K61" s="289"/>
      <c r="L61" s="289"/>
      <c r="M61" s="289"/>
      <c r="N61" s="289"/>
    </row>
    <row r="62" spans="1:16" x14ac:dyDescent="0.25">
      <c r="A62" s="150"/>
    </row>
    <row r="63" spans="1:16" x14ac:dyDescent="0.25">
      <c r="B63" s="81"/>
    </row>
    <row r="64" spans="1:16" x14ac:dyDescent="0.25">
      <c r="B64" s="81"/>
    </row>
  </sheetData>
  <mergeCells count="14">
    <mergeCell ref="O7:O8"/>
    <mergeCell ref="B61:N61"/>
    <mergeCell ref="A1:H1"/>
    <mergeCell ref="A2:H2"/>
    <mergeCell ref="A3:H3"/>
    <mergeCell ref="A4:N4"/>
    <mergeCell ref="A5:N5"/>
    <mergeCell ref="A7:A8"/>
    <mergeCell ref="B7:B8"/>
    <mergeCell ref="D7:D8"/>
    <mergeCell ref="E7:H7"/>
    <mergeCell ref="C7:C8"/>
    <mergeCell ref="A60:N60"/>
    <mergeCell ref="A58:B58"/>
  </mergeCells>
  <printOptions horizontalCentered="1"/>
  <pageMargins left="0.5" right="0.5" top="0.4" bottom="0.4" header="0.1" footer="0.1"/>
  <pageSetup paperSize="9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2BCA5-AF3E-4BDD-941B-28C51426B082}">
  <sheetPr>
    <tabColor rgb="FFFFFF00"/>
  </sheetPr>
  <dimension ref="A1:P71"/>
  <sheetViews>
    <sheetView topLeftCell="A41" zoomScaleNormal="100" workbookViewId="0">
      <selection activeCell="I23" sqref="I23"/>
    </sheetView>
  </sheetViews>
  <sheetFormatPr defaultColWidth="8.875" defaultRowHeight="15.75" x14ac:dyDescent="0.25"/>
  <cols>
    <col min="1" max="1" width="4.75" style="80" customWidth="1"/>
    <col min="2" max="2" width="30.75" style="80" customWidth="1"/>
    <col min="3" max="3" width="8.5" style="23" customWidth="1"/>
    <col min="4" max="4" width="7.125" style="80" customWidth="1"/>
    <col min="5" max="5" width="6.375" style="80" customWidth="1"/>
    <col min="6" max="6" width="5.5" style="80" bestFit="1" customWidth="1"/>
    <col min="7" max="7" width="5.125" style="80" bestFit="1" customWidth="1"/>
    <col min="8" max="8" width="5.25" style="80" bestFit="1" customWidth="1"/>
    <col min="9" max="14" width="7.75" style="80" customWidth="1"/>
    <col min="15" max="15" width="4.375" style="80" customWidth="1"/>
    <col min="16" max="16384" width="8.875" style="80"/>
  </cols>
  <sheetData>
    <row r="1" spans="1:15" s="3" customFormat="1" x14ac:dyDescent="0.25">
      <c r="A1" s="302" t="s">
        <v>0</v>
      </c>
      <c r="B1" s="302"/>
      <c r="C1" s="302"/>
      <c r="D1" s="302"/>
      <c r="E1" s="302"/>
      <c r="F1" s="302"/>
      <c r="G1" s="302"/>
      <c r="H1" s="302"/>
      <c r="I1" s="1"/>
      <c r="J1" s="2"/>
      <c r="K1" s="1"/>
      <c r="L1" s="2"/>
      <c r="M1" s="1"/>
    </row>
    <row r="2" spans="1:15" s="3" customFormat="1" ht="15" customHeight="1" x14ac:dyDescent="0.25">
      <c r="A2" s="302" t="s">
        <v>1</v>
      </c>
      <c r="B2" s="302"/>
      <c r="C2" s="302"/>
      <c r="D2" s="302"/>
      <c r="E2" s="302"/>
      <c r="F2" s="302"/>
      <c r="G2" s="302"/>
      <c r="H2" s="302"/>
      <c r="I2" s="1"/>
      <c r="J2" s="2"/>
      <c r="K2" s="1"/>
      <c r="L2" s="2"/>
      <c r="M2" s="1"/>
    </row>
    <row r="3" spans="1:15" s="3" customFormat="1" ht="7.5" customHeight="1" x14ac:dyDescent="0.25">
      <c r="A3" s="303" t="s">
        <v>2</v>
      </c>
      <c r="B3" s="304"/>
      <c r="C3" s="304"/>
      <c r="D3" s="304"/>
      <c r="E3" s="304"/>
      <c r="F3" s="304"/>
      <c r="G3" s="304"/>
      <c r="H3" s="304"/>
      <c r="I3" s="1"/>
      <c r="J3" s="2"/>
      <c r="K3" s="1"/>
      <c r="L3" s="2"/>
      <c r="M3" s="1"/>
    </row>
    <row r="4" spans="1:15" s="3" customFormat="1" ht="27.75" customHeight="1" x14ac:dyDescent="0.25">
      <c r="A4" s="305" t="s">
        <v>618</v>
      </c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305"/>
    </row>
    <row r="5" spans="1:15" s="6" customFormat="1" ht="30" customHeight="1" x14ac:dyDescent="0.25">
      <c r="A5" s="306" t="s">
        <v>646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</row>
    <row r="6" spans="1:15" s="7" customFormat="1" ht="23.25" customHeight="1" x14ac:dyDescent="0.25">
      <c r="A6" s="7" t="s">
        <v>347</v>
      </c>
      <c r="C6" s="8"/>
      <c r="D6" s="8"/>
      <c r="E6" s="8"/>
      <c r="F6" s="8"/>
      <c r="G6" s="8"/>
      <c r="H6" s="8"/>
      <c r="I6" s="9"/>
      <c r="J6" s="9" t="s">
        <v>4</v>
      </c>
      <c r="K6" s="8"/>
      <c r="L6" s="8"/>
      <c r="M6" s="9"/>
      <c r="N6" s="3"/>
    </row>
    <row r="7" spans="1:15" s="8" customFormat="1" ht="29.25" customHeight="1" x14ac:dyDescent="0.2">
      <c r="A7" s="290" t="s">
        <v>5</v>
      </c>
      <c r="B7" s="290" t="s">
        <v>6</v>
      </c>
      <c r="C7" s="294" t="s">
        <v>225</v>
      </c>
      <c r="D7" s="290" t="s">
        <v>7</v>
      </c>
      <c r="E7" s="308" t="s">
        <v>8</v>
      </c>
      <c r="F7" s="309"/>
      <c r="G7" s="309"/>
      <c r="H7" s="310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11" t="s">
        <v>14</v>
      </c>
      <c r="O7" s="299" t="s">
        <v>467</v>
      </c>
    </row>
    <row r="8" spans="1:15" s="8" customFormat="1" ht="63" x14ac:dyDescent="0.2">
      <c r="A8" s="291"/>
      <c r="B8" s="291"/>
      <c r="C8" s="298"/>
      <c r="D8" s="291"/>
      <c r="E8" s="10" t="s">
        <v>15</v>
      </c>
      <c r="F8" s="12" t="s">
        <v>16</v>
      </c>
      <c r="G8" s="12" t="s">
        <v>17</v>
      </c>
      <c r="H8" s="12" t="s">
        <v>18</v>
      </c>
      <c r="I8" s="30" t="s">
        <v>615</v>
      </c>
      <c r="J8" s="30" t="s">
        <v>473</v>
      </c>
      <c r="K8" s="30" t="s">
        <v>539</v>
      </c>
      <c r="L8" s="26" t="s">
        <v>540</v>
      </c>
      <c r="M8" s="30" t="s">
        <v>616</v>
      </c>
      <c r="N8" s="12" t="s">
        <v>617</v>
      </c>
      <c r="O8" s="300"/>
    </row>
    <row r="9" spans="1:15" s="13" customFormat="1" x14ac:dyDescent="0.25">
      <c r="A9" s="28" t="s">
        <v>19</v>
      </c>
      <c r="B9" s="33" t="s">
        <v>20</v>
      </c>
      <c r="C9" s="28"/>
      <c r="D9" s="28">
        <f t="shared" ref="D9:N9" si="0">SUM(D10:D16)</f>
        <v>19</v>
      </c>
      <c r="E9" s="28">
        <f t="shared" si="0"/>
        <v>435</v>
      </c>
      <c r="F9" s="28">
        <f t="shared" si="0"/>
        <v>157</v>
      </c>
      <c r="G9" s="28">
        <f t="shared" si="0"/>
        <v>255</v>
      </c>
      <c r="H9" s="28">
        <f t="shared" si="0"/>
        <v>23</v>
      </c>
      <c r="I9" s="28">
        <f t="shared" si="0"/>
        <v>225</v>
      </c>
      <c r="J9" s="10">
        <f t="shared" si="0"/>
        <v>210</v>
      </c>
      <c r="K9" s="28">
        <f t="shared" si="0"/>
        <v>0</v>
      </c>
      <c r="L9" s="28">
        <f t="shared" si="0"/>
        <v>0</v>
      </c>
      <c r="M9" s="28">
        <f t="shared" si="0"/>
        <v>0</v>
      </c>
      <c r="N9" s="28">
        <f t="shared" si="0"/>
        <v>0</v>
      </c>
      <c r="O9" s="28"/>
    </row>
    <row r="10" spans="1:15" s="14" customFormat="1" x14ac:dyDescent="0.25">
      <c r="A10" s="37">
        <v>1</v>
      </c>
      <c r="B10" s="38" t="s">
        <v>348</v>
      </c>
      <c r="C10" s="37" t="s">
        <v>227</v>
      </c>
      <c r="D10" s="37">
        <v>5</v>
      </c>
      <c r="E10" s="37">
        <v>75</v>
      </c>
      <c r="F10" s="37">
        <v>41</v>
      </c>
      <c r="G10" s="37">
        <v>29</v>
      </c>
      <c r="H10" s="37">
        <v>5</v>
      </c>
      <c r="I10" s="37"/>
      <c r="J10" s="39">
        <v>75</v>
      </c>
      <c r="K10" s="104"/>
      <c r="L10" s="29"/>
      <c r="M10" s="29"/>
      <c r="N10" s="29"/>
      <c r="O10" s="29"/>
    </row>
    <row r="11" spans="1:15" s="14" customFormat="1" x14ac:dyDescent="0.25">
      <c r="A11" s="37">
        <v>2</v>
      </c>
      <c r="B11" s="38" t="s">
        <v>24</v>
      </c>
      <c r="C11" s="37" t="s">
        <v>229</v>
      </c>
      <c r="D11" s="37">
        <v>3</v>
      </c>
      <c r="E11" s="37">
        <v>75</v>
      </c>
      <c r="F11" s="37">
        <v>15</v>
      </c>
      <c r="G11" s="37">
        <v>58</v>
      </c>
      <c r="H11" s="37">
        <v>2</v>
      </c>
      <c r="I11" s="37"/>
      <c r="J11" s="39">
        <v>75</v>
      </c>
      <c r="K11" s="104"/>
      <c r="L11" s="29"/>
      <c r="M11" s="29"/>
      <c r="N11" s="30"/>
      <c r="O11" s="30"/>
    </row>
    <row r="12" spans="1:15" s="14" customFormat="1" x14ac:dyDescent="0.25">
      <c r="A12" s="37">
        <v>3</v>
      </c>
      <c r="B12" s="38" t="s">
        <v>22</v>
      </c>
      <c r="C12" s="37" t="s">
        <v>227</v>
      </c>
      <c r="D12" s="37">
        <v>2</v>
      </c>
      <c r="E12" s="37">
        <v>30</v>
      </c>
      <c r="F12" s="37">
        <v>18</v>
      </c>
      <c r="G12" s="37">
        <v>10</v>
      </c>
      <c r="H12" s="37">
        <v>2</v>
      </c>
      <c r="I12" s="37">
        <v>30</v>
      </c>
      <c r="J12" s="39"/>
      <c r="K12" s="104"/>
      <c r="L12" s="29"/>
      <c r="M12" s="29"/>
      <c r="N12" s="29"/>
      <c r="O12" s="29"/>
    </row>
    <row r="13" spans="1:15" s="14" customFormat="1" x14ac:dyDescent="0.25">
      <c r="A13" s="37">
        <v>4</v>
      </c>
      <c r="B13" s="38" t="s">
        <v>23</v>
      </c>
      <c r="C13" s="37" t="s">
        <v>227</v>
      </c>
      <c r="D13" s="37">
        <v>2</v>
      </c>
      <c r="E13" s="37">
        <v>60</v>
      </c>
      <c r="F13" s="37">
        <v>5</v>
      </c>
      <c r="G13" s="37">
        <v>51</v>
      </c>
      <c r="H13" s="37">
        <v>4</v>
      </c>
      <c r="I13" s="37">
        <v>60</v>
      </c>
      <c r="J13" s="39"/>
      <c r="K13" s="104"/>
      <c r="L13" s="29"/>
      <c r="M13" s="29"/>
      <c r="N13" s="29"/>
      <c r="O13" s="29"/>
    </row>
    <row r="14" spans="1:15" s="14" customFormat="1" x14ac:dyDescent="0.25">
      <c r="A14" s="37">
        <v>5</v>
      </c>
      <c r="B14" s="38" t="s">
        <v>26</v>
      </c>
      <c r="C14" s="37" t="s">
        <v>229</v>
      </c>
      <c r="D14" s="37">
        <v>2</v>
      </c>
      <c r="E14" s="37">
        <v>60</v>
      </c>
      <c r="F14" s="37">
        <v>21</v>
      </c>
      <c r="G14" s="37">
        <v>36</v>
      </c>
      <c r="H14" s="37">
        <v>3</v>
      </c>
      <c r="I14" s="37">
        <v>60</v>
      </c>
      <c r="J14" s="39"/>
      <c r="K14" s="104"/>
      <c r="L14" s="29"/>
      <c r="M14" s="29"/>
      <c r="N14" s="29"/>
      <c r="O14" s="29"/>
    </row>
    <row r="15" spans="1:15" s="14" customFormat="1" x14ac:dyDescent="0.25">
      <c r="A15" s="37">
        <v>6</v>
      </c>
      <c r="B15" s="38" t="s">
        <v>27</v>
      </c>
      <c r="C15" s="37" t="s">
        <v>229</v>
      </c>
      <c r="D15" s="37">
        <v>2</v>
      </c>
      <c r="E15" s="37">
        <v>60</v>
      </c>
      <c r="F15" s="37">
        <v>21</v>
      </c>
      <c r="G15" s="37">
        <v>36</v>
      </c>
      <c r="H15" s="37">
        <v>3</v>
      </c>
      <c r="I15" s="37"/>
      <c r="J15" s="39">
        <v>60</v>
      </c>
      <c r="K15" s="104"/>
      <c r="L15" s="29"/>
      <c r="M15" s="29"/>
      <c r="N15" s="29"/>
      <c r="O15" s="29"/>
    </row>
    <row r="16" spans="1:15" s="14" customFormat="1" x14ac:dyDescent="0.25">
      <c r="A16" s="37">
        <v>7</v>
      </c>
      <c r="B16" s="38" t="s">
        <v>349</v>
      </c>
      <c r="C16" s="37" t="s">
        <v>227</v>
      </c>
      <c r="D16" s="37">
        <v>3</v>
      </c>
      <c r="E16" s="37">
        <v>75</v>
      </c>
      <c r="F16" s="37">
        <v>36</v>
      </c>
      <c r="G16" s="37">
        <v>35</v>
      </c>
      <c r="H16" s="37">
        <v>4</v>
      </c>
      <c r="I16" s="37">
        <v>75</v>
      </c>
      <c r="J16" s="39"/>
      <c r="K16" s="104"/>
      <c r="L16" s="29"/>
      <c r="M16" s="29"/>
      <c r="N16" s="29"/>
      <c r="O16" s="29"/>
    </row>
    <row r="17" spans="1:15" s="13" customFormat="1" x14ac:dyDescent="0.25">
      <c r="A17" s="30" t="s">
        <v>28</v>
      </c>
      <c r="B17" s="102" t="s">
        <v>100</v>
      </c>
      <c r="C17" s="86"/>
      <c r="D17" s="30">
        <f t="shared" ref="D17:N17" si="1">D18+D31</f>
        <v>53</v>
      </c>
      <c r="E17" s="30">
        <f t="shared" si="1"/>
        <v>900</v>
      </c>
      <c r="F17" s="30">
        <f t="shared" si="1"/>
        <v>618</v>
      </c>
      <c r="G17" s="30">
        <f t="shared" si="1"/>
        <v>237</v>
      </c>
      <c r="H17" s="30">
        <f t="shared" si="1"/>
        <v>45</v>
      </c>
      <c r="I17" s="30">
        <f t="shared" si="1"/>
        <v>120</v>
      </c>
      <c r="J17" s="12">
        <f t="shared" si="1"/>
        <v>120</v>
      </c>
      <c r="K17" s="30">
        <f t="shared" si="1"/>
        <v>330</v>
      </c>
      <c r="L17" s="30">
        <f t="shared" si="1"/>
        <v>315</v>
      </c>
      <c r="M17" s="30">
        <f t="shared" si="1"/>
        <v>45</v>
      </c>
      <c r="N17" s="30">
        <f t="shared" si="1"/>
        <v>0</v>
      </c>
      <c r="O17" s="30"/>
    </row>
    <row r="18" spans="1:15" s="13" customFormat="1" x14ac:dyDescent="0.25">
      <c r="A18" s="30" t="s">
        <v>30</v>
      </c>
      <c r="B18" s="44" t="s">
        <v>31</v>
      </c>
      <c r="C18" s="30"/>
      <c r="D18" s="30">
        <f t="shared" ref="D18:N18" si="2">SUM(D19:D30)</f>
        <v>23</v>
      </c>
      <c r="E18" s="30">
        <f t="shared" si="2"/>
        <v>420</v>
      </c>
      <c r="F18" s="30">
        <f t="shared" si="2"/>
        <v>258</v>
      </c>
      <c r="G18" s="30">
        <f t="shared" si="2"/>
        <v>145</v>
      </c>
      <c r="H18" s="30">
        <f t="shared" si="2"/>
        <v>17</v>
      </c>
      <c r="I18" s="30">
        <f>SUM(I19:I30)</f>
        <v>120</v>
      </c>
      <c r="J18" s="12">
        <f t="shared" si="2"/>
        <v>120</v>
      </c>
      <c r="K18" s="30">
        <f>SUM(K19:K30)</f>
        <v>180</v>
      </c>
      <c r="L18" s="30">
        <f t="shared" si="2"/>
        <v>0</v>
      </c>
      <c r="M18" s="30">
        <f t="shared" si="2"/>
        <v>0</v>
      </c>
      <c r="N18" s="30">
        <f t="shared" si="2"/>
        <v>0</v>
      </c>
      <c r="O18" s="30"/>
    </row>
    <row r="19" spans="1:15" s="14" customFormat="1" x14ac:dyDescent="0.25">
      <c r="A19" s="37">
        <v>8</v>
      </c>
      <c r="B19" s="89" t="s">
        <v>101</v>
      </c>
      <c r="C19" s="90" t="s">
        <v>226</v>
      </c>
      <c r="D19" s="90">
        <v>1</v>
      </c>
      <c r="E19" s="90">
        <v>15</v>
      </c>
      <c r="F19" s="90">
        <v>14</v>
      </c>
      <c r="G19" s="90">
        <v>0</v>
      </c>
      <c r="H19" s="90">
        <v>1</v>
      </c>
      <c r="I19" s="37">
        <v>15</v>
      </c>
      <c r="J19" s="39"/>
      <c r="K19" s="37"/>
      <c r="L19" s="37"/>
      <c r="M19" s="37"/>
      <c r="N19" s="37"/>
      <c r="O19" s="37"/>
    </row>
    <row r="20" spans="1:15" s="14" customFormat="1" x14ac:dyDescent="0.25">
      <c r="A20" s="37">
        <v>9</v>
      </c>
      <c r="B20" s="89" t="s">
        <v>102</v>
      </c>
      <c r="C20" s="90" t="s">
        <v>227</v>
      </c>
      <c r="D20" s="90">
        <v>3</v>
      </c>
      <c r="E20" s="90">
        <v>60</v>
      </c>
      <c r="F20" s="90">
        <v>29</v>
      </c>
      <c r="G20" s="90">
        <v>29</v>
      </c>
      <c r="H20" s="90">
        <v>2</v>
      </c>
      <c r="I20" s="37">
        <v>60</v>
      </c>
      <c r="J20" s="39"/>
      <c r="K20" s="12"/>
      <c r="L20" s="30"/>
      <c r="M20" s="30"/>
      <c r="N20" s="12"/>
      <c r="O20" s="12"/>
    </row>
    <row r="21" spans="1:15" s="14" customFormat="1" x14ac:dyDescent="0.25">
      <c r="A21" s="37">
        <v>10</v>
      </c>
      <c r="B21" s="89" t="s">
        <v>35</v>
      </c>
      <c r="C21" s="90" t="s">
        <v>226</v>
      </c>
      <c r="D21" s="90">
        <v>1</v>
      </c>
      <c r="E21" s="90">
        <v>15</v>
      </c>
      <c r="F21" s="90">
        <v>14</v>
      </c>
      <c r="G21" s="90">
        <v>0</v>
      </c>
      <c r="H21" s="90">
        <v>1</v>
      </c>
      <c r="I21" s="37">
        <v>15</v>
      </c>
      <c r="J21" s="39"/>
      <c r="K21" s="12"/>
      <c r="L21" s="30"/>
      <c r="M21" s="30"/>
      <c r="N21" s="12"/>
      <c r="O21" s="12"/>
    </row>
    <row r="22" spans="1:15" s="14" customFormat="1" x14ac:dyDescent="0.25">
      <c r="A22" s="37">
        <v>11</v>
      </c>
      <c r="B22" s="89" t="s">
        <v>103</v>
      </c>
      <c r="C22" s="90" t="s">
        <v>227</v>
      </c>
      <c r="D22" s="90">
        <v>2</v>
      </c>
      <c r="E22" s="90">
        <v>45</v>
      </c>
      <c r="F22" s="90">
        <v>14</v>
      </c>
      <c r="G22" s="90">
        <v>29</v>
      </c>
      <c r="H22" s="90">
        <v>2</v>
      </c>
      <c r="I22" s="37"/>
      <c r="J22" s="39"/>
      <c r="K22" s="39">
        <v>45</v>
      </c>
      <c r="L22" s="30"/>
      <c r="M22" s="30"/>
      <c r="N22" s="12"/>
      <c r="O22" s="12"/>
    </row>
    <row r="23" spans="1:15" s="14" customFormat="1" x14ac:dyDescent="0.25">
      <c r="A23" s="37">
        <v>12</v>
      </c>
      <c r="B23" s="89" t="s">
        <v>39</v>
      </c>
      <c r="C23" s="90" t="s">
        <v>226</v>
      </c>
      <c r="D23" s="90">
        <v>2</v>
      </c>
      <c r="E23" s="90">
        <v>30</v>
      </c>
      <c r="F23" s="90">
        <v>29</v>
      </c>
      <c r="G23" s="90">
        <v>0</v>
      </c>
      <c r="H23" s="90">
        <v>1</v>
      </c>
      <c r="I23" s="37"/>
      <c r="J23" s="39">
        <v>30</v>
      </c>
      <c r="K23" s="12"/>
      <c r="L23" s="30"/>
      <c r="M23" s="30"/>
      <c r="N23" s="12"/>
      <c r="O23" s="12"/>
    </row>
    <row r="24" spans="1:15" s="14" customFormat="1" x14ac:dyDescent="0.25">
      <c r="A24" s="37">
        <v>13</v>
      </c>
      <c r="B24" s="89" t="s">
        <v>104</v>
      </c>
      <c r="C24" s="90" t="s">
        <v>226</v>
      </c>
      <c r="D24" s="90">
        <v>2</v>
      </c>
      <c r="E24" s="90">
        <v>30</v>
      </c>
      <c r="F24" s="90">
        <v>29</v>
      </c>
      <c r="G24" s="90">
        <v>0</v>
      </c>
      <c r="H24" s="90">
        <v>1</v>
      </c>
      <c r="I24" s="37"/>
      <c r="J24" s="39">
        <v>30</v>
      </c>
      <c r="K24" s="12"/>
      <c r="L24" s="30"/>
      <c r="M24" s="30"/>
      <c r="N24" s="12"/>
      <c r="O24" s="12"/>
    </row>
    <row r="25" spans="1:15" s="14" customFormat="1" x14ac:dyDescent="0.25">
      <c r="A25" s="37">
        <v>14</v>
      </c>
      <c r="B25" s="89" t="s">
        <v>105</v>
      </c>
      <c r="C25" s="90" t="s">
        <v>226</v>
      </c>
      <c r="D25" s="90">
        <v>2</v>
      </c>
      <c r="E25" s="90">
        <v>30</v>
      </c>
      <c r="F25" s="90">
        <v>29</v>
      </c>
      <c r="G25" s="90">
        <v>0</v>
      </c>
      <c r="H25" s="90">
        <v>1</v>
      </c>
      <c r="I25" s="37">
        <v>30</v>
      </c>
      <c r="J25" s="39"/>
      <c r="K25" s="12"/>
      <c r="L25" s="30"/>
      <c r="M25" s="30"/>
      <c r="N25" s="12"/>
      <c r="O25" s="12"/>
    </row>
    <row r="26" spans="1:15" s="14" customFormat="1" x14ac:dyDescent="0.25">
      <c r="A26" s="37">
        <v>15</v>
      </c>
      <c r="B26" s="89" t="s">
        <v>106</v>
      </c>
      <c r="C26" s="90" t="s">
        <v>227</v>
      </c>
      <c r="D26" s="90">
        <v>3</v>
      </c>
      <c r="E26" s="90">
        <v>60</v>
      </c>
      <c r="F26" s="90">
        <v>29</v>
      </c>
      <c r="G26" s="90">
        <v>29</v>
      </c>
      <c r="H26" s="90">
        <v>2</v>
      </c>
      <c r="I26" s="37"/>
      <c r="J26" s="39">
        <v>60</v>
      </c>
      <c r="K26" s="12"/>
      <c r="L26" s="30"/>
      <c r="M26" s="30"/>
      <c r="N26" s="12"/>
      <c r="O26" s="12"/>
    </row>
    <row r="27" spans="1:15" s="14" customFormat="1" x14ac:dyDescent="0.25">
      <c r="A27" s="37">
        <v>16</v>
      </c>
      <c r="B27" s="89" t="s">
        <v>107</v>
      </c>
      <c r="C27" s="90" t="s">
        <v>227</v>
      </c>
      <c r="D27" s="90">
        <v>3</v>
      </c>
      <c r="E27" s="90">
        <v>60</v>
      </c>
      <c r="F27" s="90">
        <v>29</v>
      </c>
      <c r="G27" s="90">
        <v>29</v>
      </c>
      <c r="H27" s="90">
        <v>2</v>
      </c>
      <c r="I27" s="37"/>
      <c r="J27" s="39"/>
      <c r="K27" s="39">
        <v>60</v>
      </c>
      <c r="L27" s="30"/>
      <c r="M27" s="30"/>
      <c r="N27" s="12"/>
      <c r="O27" s="12"/>
    </row>
    <row r="28" spans="1:15" s="14" customFormat="1" x14ac:dyDescent="0.25">
      <c r="A28" s="37">
        <v>17</v>
      </c>
      <c r="B28" s="89" t="s">
        <v>108</v>
      </c>
      <c r="C28" s="90" t="s">
        <v>227</v>
      </c>
      <c r="D28" s="90">
        <v>2</v>
      </c>
      <c r="E28" s="90">
        <v>45</v>
      </c>
      <c r="F28" s="90">
        <v>14</v>
      </c>
      <c r="G28" s="90">
        <v>29</v>
      </c>
      <c r="H28" s="90">
        <v>2</v>
      </c>
      <c r="I28" s="37"/>
      <c r="J28" s="39"/>
      <c r="K28" s="39">
        <v>45</v>
      </c>
      <c r="L28" s="30"/>
      <c r="M28" s="30"/>
      <c r="N28" s="12"/>
      <c r="O28" s="12"/>
    </row>
    <row r="29" spans="1:15" s="13" customFormat="1" ht="31.5" x14ac:dyDescent="0.25">
      <c r="A29" s="37">
        <v>18</v>
      </c>
      <c r="B29" s="89" t="s">
        <v>109</v>
      </c>
      <c r="C29" s="90" t="s">
        <v>226</v>
      </c>
      <c r="D29" s="90">
        <v>1</v>
      </c>
      <c r="E29" s="90">
        <v>15</v>
      </c>
      <c r="F29" s="90">
        <v>14</v>
      </c>
      <c r="G29" s="90">
        <v>0</v>
      </c>
      <c r="H29" s="90">
        <v>1</v>
      </c>
      <c r="I29" s="37"/>
      <c r="J29" s="39"/>
      <c r="K29" s="39">
        <v>15</v>
      </c>
      <c r="L29" s="30"/>
      <c r="M29" s="30"/>
      <c r="N29" s="12"/>
      <c r="O29" s="12"/>
    </row>
    <row r="30" spans="1:15" s="13" customFormat="1" x14ac:dyDescent="0.25">
      <c r="A30" s="37">
        <v>19</v>
      </c>
      <c r="B30" s="89" t="s">
        <v>110</v>
      </c>
      <c r="C30" s="90" t="s">
        <v>226</v>
      </c>
      <c r="D30" s="90">
        <v>1</v>
      </c>
      <c r="E30" s="90">
        <v>15</v>
      </c>
      <c r="F30" s="90">
        <v>14</v>
      </c>
      <c r="G30" s="90">
        <v>0</v>
      </c>
      <c r="H30" s="90">
        <v>1</v>
      </c>
      <c r="I30" s="37"/>
      <c r="J30" s="39"/>
      <c r="K30" s="39">
        <v>15</v>
      </c>
      <c r="L30" s="30"/>
      <c r="M30" s="30"/>
      <c r="N30" s="12"/>
      <c r="O30" s="12"/>
    </row>
    <row r="31" spans="1:15" s="13" customFormat="1" ht="21" customHeight="1" x14ac:dyDescent="0.25">
      <c r="A31" s="30" t="s">
        <v>41</v>
      </c>
      <c r="B31" s="102" t="s">
        <v>42</v>
      </c>
      <c r="C31" s="86"/>
      <c r="D31" s="30">
        <f>SUM(D32:D48)</f>
        <v>30</v>
      </c>
      <c r="E31" s="30">
        <f t="shared" ref="E31:N31" si="3">SUM(E32:E48)</f>
        <v>480</v>
      </c>
      <c r="F31" s="30">
        <f t="shared" si="3"/>
        <v>360</v>
      </c>
      <c r="G31" s="30">
        <f t="shared" si="3"/>
        <v>92</v>
      </c>
      <c r="H31" s="30">
        <f t="shared" si="3"/>
        <v>28</v>
      </c>
      <c r="I31" s="30">
        <f t="shared" si="3"/>
        <v>0</v>
      </c>
      <c r="J31" s="12">
        <f t="shared" si="3"/>
        <v>0</v>
      </c>
      <c r="K31" s="30">
        <f t="shared" si="3"/>
        <v>150</v>
      </c>
      <c r="L31" s="30">
        <f t="shared" si="3"/>
        <v>315</v>
      </c>
      <c r="M31" s="30">
        <v>45</v>
      </c>
      <c r="N31" s="30">
        <f t="shared" si="3"/>
        <v>0</v>
      </c>
      <c r="O31" s="39"/>
    </row>
    <row r="32" spans="1:15" s="13" customFormat="1" x14ac:dyDescent="0.25">
      <c r="A32" s="42">
        <v>20</v>
      </c>
      <c r="B32" s="89" t="s">
        <v>112</v>
      </c>
      <c r="C32" s="90" t="s">
        <v>227</v>
      </c>
      <c r="D32" s="90">
        <v>2</v>
      </c>
      <c r="E32" s="90">
        <v>45</v>
      </c>
      <c r="F32" s="90">
        <v>14</v>
      </c>
      <c r="G32" s="90">
        <v>29</v>
      </c>
      <c r="H32" s="90">
        <v>2</v>
      </c>
      <c r="I32" s="37"/>
      <c r="J32" s="39"/>
      <c r="K32" s="39"/>
      <c r="L32" s="37">
        <v>45</v>
      </c>
      <c r="M32" s="37"/>
      <c r="N32" s="12"/>
      <c r="O32" s="30"/>
    </row>
    <row r="33" spans="1:15" s="13" customFormat="1" x14ac:dyDescent="0.25">
      <c r="A33" s="42">
        <v>21</v>
      </c>
      <c r="B33" s="89" t="s">
        <v>113</v>
      </c>
      <c r="C33" s="90" t="s">
        <v>226</v>
      </c>
      <c r="D33" s="90">
        <v>1</v>
      </c>
      <c r="E33" s="90">
        <v>15</v>
      </c>
      <c r="F33" s="90">
        <v>14</v>
      </c>
      <c r="G33" s="90">
        <v>0</v>
      </c>
      <c r="H33" s="90">
        <v>1</v>
      </c>
      <c r="I33" s="37"/>
      <c r="J33" s="39"/>
      <c r="K33" s="39"/>
      <c r="L33" s="37">
        <v>15</v>
      </c>
      <c r="M33" s="37"/>
      <c r="N33" s="12"/>
      <c r="O33" s="12"/>
    </row>
    <row r="34" spans="1:15" s="13" customFormat="1" x14ac:dyDescent="0.25">
      <c r="A34" s="42">
        <v>22</v>
      </c>
      <c r="B34" s="89" t="s">
        <v>114</v>
      </c>
      <c r="C34" s="90" t="s">
        <v>226</v>
      </c>
      <c r="D34" s="90">
        <v>1</v>
      </c>
      <c r="E34" s="90">
        <v>15</v>
      </c>
      <c r="F34" s="90">
        <v>14</v>
      </c>
      <c r="G34" s="90">
        <v>0</v>
      </c>
      <c r="H34" s="90">
        <v>1</v>
      </c>
      <c r="I34" s="37"/>
      <c r="J34" s="39"/>
      <c r="K34" s="39">
        <v>15</v>
      </c>
      <c r="L34" s="37"/>
      <c r="M34" s="37"/>
      <c r="N34" s="12"/>
      <c r="O34" s="12"/>
    </row>
    <row r="35" spans="1:15" s="13" customFormat="1" x14ac:dyDescent="0.25">
      <c r="A35" s="42">
        <v>23</v>
      </c>
      <c r="B35" s="89" t="s">
        <v>115</v>
      </c>
      <c r="C35" s="90" t="s">
        <v>226</v>
      </c>
      <c r="D35" s="90">
        <v>1</v>
      </c>
      <c r="E35" s="90">
        <v>15</v>
      </c>
      <c r="F35" s="90">
        <v>14</v>
      </c>
      <c r="G35" s="90">
        <v>0</v>
      </c>
      <c r="H35" s="90">
        <v>1</v>
      </c>
      <c r="I35" s="37"/>
      <c r="J35" s="39"/>
      <c r="K35" s="39">
        <v>15</v>
      </c>
      <c r="L35" s="37"/>
      <c r="M35" s="37"/>
      <c r="N35" s="12"/>
      <c r="O35" s="12"/>
    </row>
    <row r="36" spans="1:15" s="13" customFormat="1" ht="31.5" x14ac:dyDescent="0.25">
      <c r="A36" s="42">
        <v>24</v>
      </c>
      <c r="B36" s="89" t="s">
        <v>116</v>
      </c>
      <c r="C36" s="90" t="s">
        <v>227</v>
      </c>
      <c r="D36" s="90">
        <v>4</v>
      </c>
      <c r="E36" s="90">
        <v>60</v>
      </c>
      <c r="F36" s="90">
        <v>48</v>
      </c>
      <c r="G36" s="90">
        <v>10</v>
      </c>
      <c r="H36" s="90">
        <v>2</v>
      </c>
      <c r="I36" s="37"/>
      <c r="J36" s="39"/>
      <c r="K36" s="39">
        <v>60</v>
      </c>
      <c r="L36" s="37"/>
      <c r="M36" s="37"/>
      <c r="N36" s="12"/>
      <c r="O36" s="12"/>
    </row>
    <row r="37" spans="1:15" s="13" customFormat="1" ht="31.5" x14ac:dyDescent="0.25">
      <c r="A37" s="42">
        <v>25</v>
      </c>
      <c r="B37" s="89" t="s">
        <v>117</v>
      </c>
      <c r="C37" s="90" t="s">
        <v>226</v>
      </c>
      <c r="D37" s="90">
        <v>2</v>
      </c>
      <c r="E37" s="90">
        <v>30</v>
      </c>
      <c r="F37" s="90">
        <v>28</v>
      </c>
      <c r="G37" s="90">
        <v>0</v>
      </c>
      <c r="H37" s="90">
        <v>2</v>
      </c>
      <c r="I37" s="37"/>
      <c r="J37" s="39"/>
      <c r="K37" s="39">
        <v>30</v>
      </c>
      <c r="L37" s="37"/>
      <c r="M37" s="37"/>
      <c r="N37" s="12"/>
      <c r="O37" s="12"/>
    </row>
    <row r="38" spans="1:15" s="13" customFormat="1" ht="26.25" customHeight="1" x14ac:dyDescent="0.25">
      <c r="A38" s="42">
        <v>26</v>
      </c>
      <c r="B38" s="89" t="s">
        <v>118</v>
      </c>
      <c r="C38" s="90" t="s">
        <v>226</v>
      </c>
      <c r="D38" s="90">
        <v>2</v>
      </c>
      <c r="E38" s="90">
        <v>30</v>
      </c>
      <c r="F38" s="90">
        <v>28</v>
      </c>
      <c r="G38" s="90">
        <v>0</v>
      </c>
      <c r="H38" s="90">
        <v>2</v>
      </c>
      <c r="I38" s="37"/>
      <c r="J38" s="39"/>
      <c r="K38" s="39"/>
      <c r="L38" s="37">
        <v>30</v>
      </c>
      <c r="M38" s="37"/>
      <c r="N38" s="12"/>
      <c r="O38" s="12"/>
    </row>
    <row r="39" spans="1:15" s="13" customFormat="1" ht="31.5" x14ac:dyDescent="0.25">
      <c r="A39" s="42">
        <v>27</v>
      </c>
      <c r="B39" s="89" t="s">
        <v>119</v>
      </c>
      <c r="C39" s="90" t="s">
        <v>226</v>
      </c>
      <c r="D39" s="90">
        <v>2</v>
      </c>
      <c r="E39" s="90">
        <v>30</v>
      </c>
      <c r="F39" s="90">
        <v>28</v>
      </c>
      <c r="G39" s="90">
        <v>0</v>
      </c>
      <c r="H39" s="90">
        <v>2</v>
      </c>
      <c r="I39" s="37"/>
      <c r="J39" s="39"/>
      <c r="K39" s="39"/>
      <c r="L39" s="37">
        <v>30</v>
      </c>
      <c r="M39" s="37"/>
      <c r="N39" s="12"/>
      <c r="O39" s="12"/>
    </row>
    <row r="40" spans="1:15" s="13" customFormat="1" x14ac:dyDescent="0.25">
      <c r="A40" s="42">
        <v>28</v>
      </c>
      <c r="B40" s="89" t="s">
        <v>120</v>
      </c>
      <c r="C40" s="90" t="s">
        <v>226</v>
      </c>
      <c r="D40" s="90">
        <v>2</v>
      </c>
      <c r="E40" s="90">
        <v>30</v>
      </c>
      <c r="F40" s="90">
        <v>28</v>
      </c>
      <c r="G40" s="90">
        <v>0</v>
      </c>
      <c r="H40" s="90">
        <v>2</v>
      </c>
      <c r="I40" s="37"/>
      <c r="J40" s="39"/>
      <c r="K40" s="39">
        <v>30</v>
      </c>
      <c r="L40" s="37"/>
      <c r="M40" s="37"/>
      <c r="N40" s="12"/>
      <c r="O40" s="12"/>
    </row>
    <row r="41" spans="1:15" s="13" customFormat="1" x14ac:dyDescent="0.25">
      <c r="A41" s="42">
        <v>29</v>
      </c>
      <c r="B41" s="89" t="s">
        <v>121</v>
      </c>
      <c r="C41" s="90" t="s">
        <v>226</v>
      </c>
      <c r="D41" s="90">
        <v>2</v>
      </c>
      <c r="E41" s="90">
        <v>30</v>
      </c>
      <c r="F41" s="90">
        <v>28</v>
      </c>
      <c r="G41" s="90">
        <v>0</v>
      </c>
      <c r="H41" s="90">
        <v>2</v>
      </c>
      <c r="I41" s="37"/>
      <c r="J41" s="39"/>
      <c r="K41" s="39"/>
      <c r="L41" s="37">
        <v>30</v>
      </c>
      <c r="M41" s="37"/>
      <c r="N41" s="12"/>
      <c r="O41" s="12"/>
    </row>
    <row r="42" spans="1:15" s="13" customFormat="1" ht="31.5" x14ac:dyDescent="0.25">
      <c r="A42" s="42">
        <v>30</v>
      </c>
      <c r="B42" s="89" t="s">
        <v>122</v>
      </c>
      <c r="C42" s="90" t="s">
        <v>227</v>
      </c>
      <c r="D42" s="90">
        <v>2</v>
      </c>
      <c r="E42" s="90">
        <v>30</v>
      </c>
      <c r="F42" s="90">
        <v>18</v>
      </c>
      <c r="G42" s="90">
        <v>10</v>
      </c>
      <c r="H42" s="90">
        <v>2</v>
      </c>
      <c r="I42" s="37"/>
      <c r="J42" s="39"/>
      <c r="K42" s="39"/>
      <c r="L42" s="37">
        <v>30</v>
      </c>
      <c r="M42" s="37"/>
      <c r="N42" s="12"/>
      <c r="O42" s="12"/>
    </row>
    <row r="43" spans="1:15" s="14" customFormat="1" x14ac:dyDescent="0.25">
      <c r="A43" s="42">
        <v>31</v>
      </c>
      <c r="B43" s="89" t="s">
        <v>123</v>
      </c>
      <c r="C43" s="90" t="s">
        <v>227</v>
      </c>
      <c r="D43" s="90">
        <v>1</v>
      </c>
      <c r="E43" s="90">
        <v>15</v>
      </c>
      <c r="F43" s="90">
        <v>14</v>
      </c>
      <c r="G43" s="90">
        <v>0</v>
      </c>
      <c r="H43" s="90">
        <v>1</v>
      </c>
      <c r="I43" s="37"/>
      <c r="J43" s="39"/>
      <c r="K43" s="39"/>
      <c r="L43" s="37">
        <v>15</v>
      </c>
      <c r="M43" s="37"/>
      <c r="N43" s="12"/>
      <c r="O43" s="12"/>
    </row>
    <row r="44" spans="1:15" s="14" customFormat="1" ht="31.5" x14ac:dyDescent="0.25">
      <c r="A44" s="42">
        <v>32</v>
      </c>
      <c r="B44" s="89" t="s">
        <v>124</v>
      </c>
      <c r="C44" s="90" t="s">
        <v>226</v>
      </c>
      <c r="D44" s="90">
        <v>1</v>
      </c>
      <c r="E44" s="90">
        <v>15</v>
      </c>
      <c r="F44" s="90">
        <v>14</v>
      </c>
      <c r="G44" s="90">
        <v>0</v>
      </c>
      <c r="H44" s="90">
        <v>1</v>
      </c>
      <c r="I44" s="37"/>
      <c r="J44" s="39"/>
      <c r="K44" s="39"/>
      <c r="L44" s="37">
        <v>15</v>
      </c>
      <c r="M44" s="37"/>
      <c r="N44" s="12"/>
      <c r="O44" s="12"/>
    </row>
    <row r="45" spans="1:15" s="14" customFormat="1" x14ac:dyDescent="0.25">
      <c r="A45" s="42">
        <v>33</v>
      </c>
      <c r="B45" s="89" t="s">
        <v>125</v>
      </c>
      <c r="C45" s="90" t="s">
        <v>227</v>
      </c>
      <c r="D45" s="90">
        <v>2</v>
      </c>
      <c r="E45" s="90">
        <v>30</v>
      </c>
      <c r="F45" s="90">
        <v>14</v>
      </c>
      <c r="G45" s="90">
        <v>14</v>
      </c>
      <c r="H45" s="90">
        <v>2</v>
      </c>
      <c r="I45" s="37"/>
      <c r="J45" s="39"/>
      <c r="K45" s="39"/>
      <c r="L45" s="37">
        <v>30</v>
      </c>
      <c r="M45" s="37"/>
      <c r="N45" s="12"/>
      <c r="O45" s="12"/>
    </row>
    <row r="46" spans="1:15" s="14" customFormat="1" x14ac:dyDescent="0.25">
      <c r="A46" s="42">
        <v>34</v>
      </c>
      <c r="B46" s="89" t="s">
        <v>126</v>
      </c>
      <c r="C46" s="90" t="s">
        <v>227</v>
      </c>
      <c r="D46" s="90">
        <v>2</v>
      </c>
      <c r="E46" s="90">
        <v>45</v>
      </c>
      <c r="F46" s="90">
        <v>14</v>
      </c>
      <c r="G46" s="90">
        <v>29</v>
      </c>
      <c r="H46" s="90">
        <v>2</v>
      </c>
      <c r="I46" s="37"/>
      <c r="J46" s="39"/>
      <c r="K46" s="39"/>
      <c r="L46" s="37">
        <v>45</v>
      </c>
      <c r="M46" s="37"/>
      <c r="N46" s="37"/>
      <c r="O46" s="12"/>
    </row>
    <row r="47" spans="1:15" s="13" customFormat="1" ht="31.5" x14ac:dyDescent="0.25">
      <c r="A47" s="42">
        <v>35</v>
      </c>
      <c r="B47" s="89" t="s">
        <v>559</v>
      </c>
      <c r="C47" s="90" t="s">
        <v>226</v>
      </c>
      <c r="D47" s="90">
        <v>2</v>
      </c>
      <c r="E47" s="90">
        <v>30</v>
      </c>
      <c r="F47" s="90">
        <v>28</v>
      </c>
      <c r="G47" s="90">
        <v>0</v>
      </c>
      <c r="H47" s="90">
        <v>2</v>
      </c>
      <c r="I47" s="37"/>
      <c r="J47" s="39"/>
      <c r="K47" s="39"/>
      <c r="L47" s="37">
        <v>30</v>
      </c>
      <c r="M47" s="37"/>
      <c r="N47" s="37"/>
      <c r="O47" s="37"/>
    </row>
    <row r="48" spans="1:15" s="14" customFormat="1" x14ac:dyDescent="0.25">
      <c r="A48" s="42">
        <v>36</v>
      </c>
      <c r="B48" s="89" t="s">
        <v>127</v>
      </c>
      <c r="C48" s="90" t="s">
        <v>226</v>
      </c>
      <c r="D48" s="90">
        <v>1</v>
      </c>
      <c r="E48" s="90">
        <v>15</v>
      </c>
      <c r="F48" s="90">
        <v>14</v>
      </c>
      <c r="G48" s="90">
        <v>0</v>
      </c>
      <c r="H48" s="90">
        <v>1</v>
      </c>
      <c r="I48" s="37"/>
      <c r="J48" s="39"/>
      <c r="K48" s="39"/>
      <c r="L48" s="37"/>
      <c r="M48" s="37">
        <v>15</v>
      </c>
      <c r="N48" s="37"/>
      <c r="O48" s="37"/>
    </row>
    <row r="49" spans="1:15" s="14" customFormat="1" ht="31.5" x14ac:dyDescent="0.25">
      <c r="A49" s="99" t="s">
        <v>94</v>
      </c>
      <c r="B49" s="100" t="s">
        <v>383</v>
      </c>
      <c r="C49" s="90"/>
      <c r="D49" s="77">
        <v>2</v>
      </c>
      <c r="E49" s="77">
        <v>30</v>
      </c>
      <c r="F49" s="77">
        <v>30</v>
      </c>
      <c r="G49" s="77">
        <v>0</v>
      </c>
      <c r="H49" s="90">
        <v>2</v>
      </c>
      <c r="I49" s="37"/>
      <c r="J49" s="39"/>
      <c r="K49" s="39"/>
      <c r="L49" s="37"/>
      <c r="M49" s="30">
        <v>30</v>
      </c>
      <c r="N49" s="37"/>
      <c r="O49" s="37"/>
    </row>
    <row r="50" spans="1:15" s="13" customFormat="1" x14ac:dyDescent="0.25">
      <c r="A50" s="42">
        <v>37</v>
      </c>
      <c r="B50" s="46" t="s">
        <v>384</v>
      </c>
      <c r="C50" s="90" t="s">
        <v>226</v>
      </c>
      <c r="D50" s="90">
        <v>2</v>
      </c>
      <c r="E50" s="90">
        <v>30</v>
      </c>
      <c r="F50" s="90">
        <v>28</v>
      </c>
      <c r="G50" s="90">
        <v>0</v>
      </c>
      <c r="H50" s="90">
        <v>2</v>
      </c>
      <c r="I50" s="37"/>
      <c r="J50" s="39"/>
      <c r="K50" s="39"/>
      <c r="L50" s="37"/>
      <c r="M50" s="37">
        <v>30</v>
      </c>
      <c r="N50" s="37"/>
      <c r="O50" s="37"/>
    </row>
    <row r="51" spans="1:15" s="14" customFormat="1" x14ac:dyDescent="0.25">
      <c r="A51" s="42">
        <v>38</v>
      </c>
      <c r="B51" s="89" t="s">
        <v>385</v>
      </c>
      <c r="C51" s="90" t="s">
        <v>226</v>
      </c>
      <c r="D51" s="90">
        <v>2</v>
      </c>
      <c r="E51" s="90">
        <v>30</v>
      </c>
      <c r="F51" s="90">
        <v>28</v>
      </c>
      <c r="G51" s="90">
        <v>0</v>
      </c>
      <c r="H51" s="90">
        <v>2</v>
      </c>
      <c r="I51" s="37"/>
      <c r="J51" s="39"/>
      <c r="K51" s="39"/>
      <c r="L51" s="37"/>
      <c r="M51" s="37">
        <v>30</v>
      </c>
      <c r="N51" s="37"/>
      <c r="O51" s="37"/>
    </row>
    <row r="52" spans="1:15" s="13" customFormat="1" x14ac:dyDescent="0.25">
      <c r="A52" s="42">
        <v>39</v>
      </c>
      <c r="B52" s="89" t="s">
        <v>386</v>
      </c>
      <c r="C52" s="90" t="s">
        <v>226</v>
      </c>
      <c r="D52" s="90">
        <v>2</v>
      </c>
      <c r="E52" s="90">
        <v>30</v>
      </c>
      <c r="F52" s="90">
        <v>28</v>
      </c>
      <c r="G52" s="90">
        <v>0</v>
      </c>
      <c r="H52" s="90">
        <v>2</v>
      </c>
      <c r="I52" s="37"/>
      <c r="J52" s="39"/>
      <c r="K52" s="39"/>
      <c r="L52" s="37"/>
      <c r="M52" s="37">
        <v>30</v>
      </c>
      <c r="N52" s="37"/>
      <c r="O52" s="37"/>
    </row>
    <row r="53" spans="1:15" s="14" customFormat="1" ht="31.5" x14ac:dyDescent="0.25">
      <c r="A53" s="30" t="s">
        <v>59</v>
      </c>
      <c r="B53" s="33" t="s">
        <v>60</v>
      </c>
      <c r="C53" s="30"/>
      <c r="D53" s="30">
        <f t="shared" ref="D53:L53" si="4">SUM(D54:D60)</f>
        <v>29</v>
      </c>
      <c r="E53" s="30">
        <f t="shared" si="4"/>
        <v>1305</v>
      </c>
      <c r="F53" s="30">
        <f t="shared" si="4"/>
        <v>0</v>
      </c>
      <c r="G53" s="30">
        <f t="shared" si="4"/>
        <v>1291</v>
      </c>
      <c r="H53" s="30">
        <f t="shared" si="4"/>
        <v>14</v>
      </c>
      <c r="I53" s="30">
        <f t="shared" si="4"/>
        <v>0</v>
      </c>
      <c r="J53" s="12">
        <f t="shared" si="4"/>
        <v>0</v>
      </c>
      <c r="K53" s="30">
        <f t="shared" si="4"/>
        <v>0</v>
      </c>
      <c r="L53" s="30">
        <f t="shared" si="4"/>
        <v>0</v>
      </c>
      <c r="M53" s="30">
        <f>SUM(M54:M60)</f>
        <v>720</v>
      </c>
      <c r="N53" s="30">
        <f>SUM(N54:N60)</f>
        <v>585</v>
      </c>
      <c r="O53" s="37"/>
    </row>
    <row r="54" spans="1:15" s="14" customFormat="1" x14ac:dyDescent="0.25">
      <c r="A54" s="37">
        <v>40</v>
      </c>
      <c r="B54" s="45" t="s">
        <v>128</v>
      </c>
      <c r="C54" s="39" t="s">
        <v>228</v>
      </c>
      <c r="D54" s="90">
        <v>4</v>
      </c>
      <c r="E54" s="90">
        <v>180</v>
      </c>
      <c r="F54" s="90">
        <v>0</v>
      </c>
      <c r="G54" s="90">
        <v>178</v>
      </c>
      <c r="H54" s="90">
        <v>2</v>
      </c>
      <c r="I54" s="37"/>
      <c r="J54" s="12"/>
      <c r="K54" s="39"/>
      <c r="L54" s="37"/>
      <c r="M54" s="42">
        <v>180</v>
      </c>
      <c r="N54" s="12"/>
      <c r="O54" s="30"/>
    </row>
    <row r="55" spans="1:15" x14ac:dyDescent="0.25">
      <c r="A55" s="37">
        <v>41</v>
      </c>
      <c r="B55" s="45" t="s">
        <v>129</v>
      </c>
      <c r="C55" s="39" t="s">
        <v>228</v>
      </c>
      <c r="D55" s="90">
        <v>4</v>
      </c>
      <c r="E55" s="90">
        <v>180</v>
      </c>
      <c r="F55" s="90">
        <v>0</v>
      </c>
      <c r="G55" s="90">
        <v>178</v>
      </c>
      <c r="H55" s="90">
        <v>2</v>
      </c>
      <c r="I55" s="37"/>
      <c r="J55" s="12"/>
      <c r="K55" s="39"/>
      <c r="L55" s="37"/>
      <c r="M55" s="42">
        <v>180</v>
      </c>
      <c r="N55" s="12"/>
      <c r="O55" s="12"/>
    </row>
    <row r="56" spans="1:15" x14ac:dyDescent="0.25">
      <c r="A56" s="37">
        <v>42</v>
      </c>
      <c r="B56" s="45" t="s">
        <v>130</v>
      </c>
      <c r="C56" s="39" t="s">
        <v>228</v>
      </c>
      <c r="D56" s="90">
        <v>4</v>
      </c>
      <c r="E56" s="90">
        <v>180</v>
      </c>
      <c r="F56" s="90">
        <v>0</v>
      </c>
      <c r="G56" s="90">
        <v>178</v>
      </c>
      <c r="H56" s="90">
        <v>2</v>
      </c>
      <c r="I56" s="37"/>
      <c r="J56" s="12"/>
      <c r="K56" s="12"/>
      <c r="L56" s="30"/>
      <c r="M56" s="42">
        <v>180</v>
      </c>
      <c r="N56" s="12"/>
      <c r="O56" s="12"/>
    </row>
    <row r="57" spans="1:15" x14ac:dyDescent="0.25">
      <c r="A57" s="37">
        <v>43</v>
      </c>
      <c r="B57" s="45" t="s">
        <v>131</v>
      </c>
      <c r="C57" s="39" t="s">
        <v>228</v>
      </c>
      <c r="D57" s="90">
        <v>4</v>
      </c>
      <c r="E57" s="90">
        <v>180</v>
      </c>
      <c r="F57" s="90">
        <v>0</v>
      </c>
      <c r="G57" s="90">
        <v>178</v>
      </c>
      <c r="H57" s="90">
        <v>2</v>
      </c>
      <c r="I57" s="37"/>
      <c r="J57" s="12"/>
      <c r="K57" s="12"/>
      <c r="L57" s="30"/>
      <c r="M57" s="42">
        <v>180</v>
      </c>
      <c r="N57" s="12"/>
      <c r="O57" s="12"/>
    </row>
    <row r="58" spans="1:15" s="13" customFormat="1" x14ac:dyDescent="0.25">
      <c r="A58" s="37">
        <v>44</v>
      </c>
      <c r="B58" s="45" t="s">
        <v>132</v>
      </c>
      <c r="C58" s="39" t="s">
        <v>228</v>
      </c>
      <c r="D58" s="90">
        <v>4</v>
      </c>
      <c r="E58" s="90">
        <v>180</v>
      </c>
      <c r="F58" s="90">
        <v>0</v>
      </c>
      <c r="G58" s="90">
        <v>178</v>
      </c>
      <c r="H58" s="90">
        <v>2</v>
      </c>
      <c r="I58" s="37"/>
      <c r="J58" s="12"/>
      <c r="K58" s="12"/>
      <c r="L58" s="30"/>
      <c r="M58" s="37"/>
      <c r="N58" s="90">
        <v>180</v>
      </c>
      <c r="O58" s="12"/>
    </row>
    <row r="59" spans="1:15" x14ac:dyDescent="0.25">
      <c r="A59" s="37">
        <v>45</v>
      </c>
      <c r="B59" s="45" t="s">
        <v>133</v>
      </c>
      <c r="C59" s="39" t="s">
        <v>228</v>
      </c>
      <c r="D59" s="90">
        <v>3</v>
      </c>
      <c r="E59" s="90">
        <v>135</v>
      </c>
      <c r="F59" s="90">
        <v>0</v>
      </c>
      <c r="G59" s="90">
        <v>133</v>
      </c>
      <c r="H59" s="90">
        <v>2</v>
      </c>
      <c r="I59" s="37"/>
      <c r="J59" s="12"/>
      <c r="K59" s="39"/>
      <c r="L59" s="37"/>
      <c r="M59" s="37"/>
      <c r="N59" s="90">
        <v>135</v>
      </c>
      <c r="O59" s="90"/>
    </row>
    <row r="60" spans="1:15" ht="31.5" x14ac:dyDescent="0.25">
      <c r="A60" s="37">
        <v>46</v>
      </c>
      <c r="B60" s="46" t="s">
        <v>560</v>
      </c>
      <c r="C60" s="39" t="s">
        <v>228</v>
      </c>
      <c r="D60" s="90">
        <v>6</v>
      </c>
      <c r="E60" s="90">
        <v>270</v>
      </c>
      <c r="F60" s="90">
        <v>0</v>
      </c>
      <c r="G60" s="90">
        <v>268</v>
      </c>
      <c r="H60" s="90">
        <v>2</v>
      </c>
      <c r="I60" s="37"/>
      <c r="J60" s="12"/>
      <c r="K60" s="30"/>
      <c r="L60" s="30"/>
      <c r="M60" s="37"/>
      <c r="N60" s="90">
        <v>270</v>
      </c>
      <c r="O60" s="90"/>
    </row>
    <row r="61" spans="1:15" x14ac:dyDescent="0.25">
      <c r="A61" s="30" t="s">
        <v>63</v>
      </c>
      <c r="B61" s="101" t="s">
        <v>567</v>
      </c>
      <c r="C61" s="99"/>
      <c r="D61" s="35">
        <f>SUM(D62:D64)</f>
        <v>5</v>
      </c>
      <c r="E61" s="35">
        <f t="shared" ref="E61:N61" si="5">SUM(E62:E64)</f>
        <v>75</v>
      </c>
      <c r="F61" s="35">
        <f t="shared" si="5"/>
        <v>70</v>
      </c>
      <c r="G61" s="35">
        <f t="shared" si="5"/>
        <v>0</v>
      </c>
      <c r="H61" s="35">
        <f t="shared" si="5"/>
        <v>5</v>
      </c>
      <c r="I61" s="35">
        <f t="shared" si="5"/>
        <v>0</v>
      </c>
      <c r="J61" s="92">
        <f t="shared" si="5"/>
        <v>0</v>
      </c>
      <c r="K61" s="35">
        <f t="shared" si="5"/>
        <v>0</v>
      </c>
      <c r="L61" s="35">
        <f t="shared" si="5"/>
        <v>0</v>
      </c>
      <c r="M61" s="35">
        <f t="shared" si="5"/>
        <v>0</v>
      </c>
      <c r="N61" s="35">
        <f t="shared" si="5"/>
        <v>75</v>
      </c>
      <c r="O61" s="90"/>
    </row>
    <row r="62" spans="1:15" ht="31.5" x14ac:dyDescent="0.25">
      <c r="A62" s="37">
        <v>47</v>
      </c>
      <c r="B62" s="45" t="s">
        <v>134</v>
      </c>
      <c r="C62" s="39" t="s">
        <v>226</v>
      </c>
      <c r="D62" s="39">
        <v>2</v>
      </c>
      <c r="E62" s="39">
        <v>30</v>
      </c>
      <c r="F62" s="37">
        <v>28</v>
      </c>
      <c r="G62" s="37">
        <v>0</v>
      </c>
      <c r="H62" s="37">
        <v>2</v>
      </c>
      <c r="I62" s="37"/>
      <c r="J62" s="39"/>
      <c r="K62" s="37"/>
      <c r="L62" s="37"/>
      <c r="M62" s="37"/>
      <c r="N62" s="39">
        <v>30</v>
      </c>
      <c r="O62" s="35"/>
    </row>
    <row r="63" spans="1:15" ht="31.5" x14ac:dyDescent="0.25">
      <c r="A63" s="37">
        <v>48</v>
      </c>
      <c r="B63" s="45" t="s">
        <v>135</v>
      </c>
      <c r="C63" s="39" t="s">
        <v>226</v>
      </c>
      <c r="D63" s="39">
        <v>2</v>
      </c>
      <c r="E63" s="39">
        <v>30</v>
      </c>
      <c r="F63" s="37">
        <v>28</v>
      </c>
      <c r="G63" s="37">
        <v>0</v>
      </c>
      <c r="H63" s="37">
        <v>2</v>
      </c>
      <c r="I63" s="37"/>
      <c r="J63" s="39"/>
      <c r="K63" s="37"/>
      <c r="L63" s="37"/>
      <c r="M63" s="37"/>
      <c r="N63" s="39">
        <v>30</v>
      </c>
      <c r="O63" s="39"/>
    </row>
    <row r="64" spans="1:15" ht="22.5" customHeight="1" x14ac:dyDescent="0.25">
      <c r="A64" s="37">
        <v>49</v>
      </c>
      <c r="B64" s="45" t="s">
        <v>136</v>
      </c>
      <c r="C64" s="39" t="s">
        <v>226</v>
      </c>
      <c r="D64" s="39">
        <v>1</v>
      </c>
      <c r="E64" s="39">
        <v>15</v>
      </c>
      <c r="F64" s="37">
        <v>14</v>
      </c>
      <c r="G64" s="37">
        <v>0</v>
      </c>
      <c r="H64" s="37">
        <v>1</v>
      </c>
      <c r="I64" s="37"/>
      <c r="J64" s="39"/>
      <c r="K64" s="37"/>
      <c r="L64" s="37"/>
      <c r="M64" s="37"/>
      <c r="N64" s="39">
        <v>15</v>
      </c>
      <c r="O64" s="39"/>
    </row>
    <row r="65" spans="1:16" ht="19.5" customHeight="1" x14ac:dyDescent="0.25">
      <c r="A65" s="301" t="s">
        <v>15</v>
      </c>
      <c r="B65" s="301"/>
      <c r="C65" s="12"/>
      <c r="D65" s="30">
        <f>(D9+D17+D49+D53+D61)</f>
        <v>108</v>
      </c>
      <c r="E65" s="30">
        <f>(E9+E17+E49+E53+E61)</f>
        <v>2745</v>
      </c>
      <c r="F65" s="30">
        <f>(F9+F17+F49+F61)</f>
        <v>875</v>
      </c>
      <c r="G65" s="30">
        <f>(G9+G17+G53+G61)</f>
        <v>1783</v>
      </c>
      <c r="H65" s="30">
        <f>(H9+H17+H53+H61)</f>
        <v>87</v>
      </c>
      <c r="I65" s="30">
        <f>SUM(I9+I17)</f>
        <v>345</v>
      </c>
      <c r="J65" s="12">
        <f>J9+J17</f>
        <v>330</v>
      </c>
      <c r="K65" s="30">
        <f t="shared" ref="K65:N65" si="6">K61+K53+K17+K9</f>
        <v>330</v>
      </c>
      <c r="L65" s="30">
        <f t="shared" si="6"/>
        <v>315</v>
      </c>
      <c r="M65" s="30">
        <f>M53+M31</f>
        <v>765</v>
      </c>
      <c r="N65" s="30">
        <f t="shared" si="6"/>
        <v>660</v>
      </c>
      <c r="O65" s="39"/>
      <c r="P65" s="80" t="s">
        <v>624</v>
      </c>
    </row>
    <row r="66" spans="1:16" x14ac:dyDescent="0.25">
      <c r="C66" s="82"/>
    </row>
    <row r="67" spans="1:16" x14ac:dyDescent="0.25">
      <c r="A67" s="288" t="s">
        <v>563</v>
      </c>
      <c r="B67" s="288"/>
      <c r="C67" s="288"/>
      <c r="D67" s="288"/>
      <c r="E67" s="288"/>
      <c r="F67" s="288"/>
      <c r="G67" s="288"/>
      <c r="H67" s="288"/>
      <c r="I67" s="288"/>
      <c r="J67" s="288"/>
      <c r="K67" s="288"/>
      <c r="L67" s="288"/>
      <c r="M67" s="288"/>
      <c r="N67" s="288"/>
    </row>
    <row r="68" spans="1:16" x14ac:dyDescent="0.25">
      <c r="A68" s="150"/>
      <c r="B68" s="289"/>
      <c r="C68" s="289"/>
      <c r="D68" s="289"/>
      <c r="E68" s="289"/>
      <c r="F68" s="289"/>
      <c r="G68" s="289"/>
      <c r="H68" s="289"/>
      <c r="I68" s="289"/>
      <c r="J68" s="289"/>
      <c r="K68" s="289"/>
      <c r="L68" s="289"/>
      <c r="M68" s="289"/>
      <c r="N68" s="289"/>
    </row>
    <row r="69" spans="1:16" x14ac:dyDescent="0.25">
      <c r="A69" s="150"/>
      <c r="C69" s="82"/>
    </row>
    <row r="70" spans="1:16" x14ac:dyDescent="0.25">
      <c r="B70" s="81"/>
      <c r="C70" s="82"/>
    </row>
    <row r="71" spans="1:16" x14ac:dyDescent="0.25">
      <c r="B71" s="81"/>
      <c r="C71" s="82"/>
    </row>
  </sheetData>
  <mergeCells count="14">
    <mergeCell ref="O7:O8"/>
    <mergeCell ref="B68:N68"/>
    <mergeCell ref="A1:H1"/>
    <mergeCell ref="A2:H2"/>
    <mergeCell ref="A3:H3"/>
    <mergeCell ref="A4:N4"/>
    <mergeCell ref="A5:N5"/>
    <mergeCell ref="A7:A8"/>
    <mergeCell ref="B7:B8"/>
    <mergeCell ref="D7:D8"/>
    <mergeCell ref="E7:H7"/>
    <mergeCell ref="C7:C8"/>
    <mergeCell ref="A67:N67"/>
    <mergeCell ref="A65:B65"/>
  </mergeCells>
  <printOptions horizontalCentered="1"/>
  <pageMargins left="0.5" right="0.5" top="0.4" bottom="0.4" header="0.1" footer="0.1"/>
  <pageSetup paperSize="9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CEB55-8E73-47FD-A456-4BA8057432FE}">
  <sheetPr>
    <tabColor rgb="FFFFFF00"/>
  </sheetPr>
  <dimension ref="A1:O72"/>
  <sheetViews>
    <sheetView topLeftCell="A52" zoomScaleNormal="100" workbookViewId="0">
      <selection activeCell="Q65" sqref="Q65"/>
    </sheetView>
  </sheetViews>
  <sheetFormatPr defaultColWidth="8.875" defaultRowHeight="15.75" x14ac:dyDescent="0.25"/>
  <cols>
    <col min="1" max="1" width="5.375" style="80" customWidth="1"/>
    <col min="2" max="2" width="32.375" style="80" customWidth="1"/>
    <col min="3" max="3" width="8.5" style="82" customWidth="1"/>
    <col min="4" max="4" width="7.125" style="80" customWidth="1"/>
    <col min="5" max="5" width="6.375" style="80" customWidth="1"/>
    <col min="6" max="6" width="5.5" style="80" bestFit="1" customWidth="1"/>
    <col min="7" max="7" width="5.125" style="80" bestFit="1" customWidth="1"/>
    <col min="8" max="8" width="5.25" style="80" bestFit="1" customWidth="1"/>
    <col min="9" max="14" width="7.75" style="80" customWidth="1"/>
    <col min="15" max="15" width="4.375" style="80" customWidth="1"/>
    <col min="16" max="16384" width="8.875" style="80"/>
  </cols>
  <sheetData>
    <row r="1" spans="1:15" s="3" customFormat="1" x14ac:dyDescent="0.25">
      <c r="A1" s="302" t="s">
        <v>0</v>
      </c>
      <c r="B1" s="302"/>
      <c r="C1" s="302"/>
      <c r="D1" s="302"/>
      <c r="E1" s="302"/>
      <c r="F1" s="302"/>
      <c r="G1" s="302"/>
      <c r="H1" s="302"/>
      <c r="I1" s="1"/>
      <c r="J1" s="2"/>
      <c r="K1" s="1"/>
      <c r="L1" s="2"/>
      <c r="M1" s="1"/>
    </row>
    <row r="2" spans="1:15" s="3" customFormat="1" ht="15" customHeight="1" x14ac:dyDescent="0.25">
      <c r="A2" s="302" t="s">
        <v>1</v>
      </c>
      <c r="B2" s="302"/>
      <c r="C2" s="302"/>
      <c r="D2" s="302"/>
      <c r="E2" s="302"/>
      <c r="F2" s="302"/>
      <c r="G2" s="302"/>
      <c r="H2" s="302"/>
      <c r="I2" s="1"/>
      <c r="J2" s="2"/>
      <c r="K2" s="1"/>
      <c r="L2" s="2"/>
      <c r="M2" s="1"/>
    </row>
    <row r="3" spans="1:15" s="3" customFormat="1" ht="7.5" customHeight="1" x14ac:dyDescent="0.25">
      <c r="A3" s="303" t="s">
        <v>2</v>
      </c>
      <c r="B3" s="304"/>
      <c r="C3" s="304"/>
      <c r="D3" s="304"/>
      <c r="E3" s="304"/>
      <c r="F3" s="304"/>
      <c r="G3" s="304"/>
      <c r="H3" s="304"/>
      <c r="I3" s="1"/>
      <c r="J3" s="2"/>
      <c r="K3" s="1"/>
      <c r="L3" s="2"/>
      <c r="M3" s="1"/>
    </row>
    <row r="4" spans="1:15" s="3" customFormat="1" ht="27.75" customHeight="1" x14ac:dyDescent="0.25">
      <c r="A4" s="305" t="s">
        <v>618</v>
      </c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305"/>
    </row>
    <row r="5" spans="1:15" s="6" customFormat="1" ht="30" customHeight="1" x14ac:dyDescent="0.25">
      <c r="A5" s="306" t="s">
        <v>646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</row>
    <row r="6" spans="1:15" s="7" customFormat="1" ht="23.25" customHeight="1" x14ac:dyDescent="0.25">
      <c r="A6" s="7" t="s">
        <v>469</v>
      </c>
      <c r="C6" s="8"/>
      <c r="D6" s="8"/>
      <c r="E6" s="8"/>
      <c r="F6" s="8"/>
      <c r="G6" s="8"/>
      <c r="H6" s="8"/>
      <c r="I6" s="9"/>
      <c r="J6" s="9" t="s">
        <v>4</v>
      </c>
      <c r="K6" s="8"/>
      <c r="L6" s="8"/>
      <c r="M6" s="9"/>
      <c r="N6" s="3"/>
    </row>
    <row r="7" spans="1:15" s="8" customFormat="1" ht="29.25" customHeight="1" x14ac:dyDescent="0.2">
      <c r="A7" s="290" t="s">
        <v>5</v>
      </c>
      <c r="B7" s="290" t="s">
        <v>6</v>
      </c>
      <c r="C7" s="294" t="s">
        <v>225</v>
      </c>
      <c r="D7" s="290" t="s">
        <v>7</v>
      </c>
      <c r="E7" s="308" t="s">
        <v>8</v>
      </c>
      <c r="F7" s="309"/>
      <c r="G7" s="309"/>
      <c r="H7" s="310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11" t="s">
        <v>14</v>
      </c>
      <c r="O7" s="299" t="s">
        <v>467</v>
      </c>
    </row>
    <row r="8" spans="1:15" s="8" customFormat="1" ht="63" x14ac:dyDescent="0.2">
      <c r="A8" s="291"/>
      <c r="B8" s="291"/>
      <c r="C8" s="298"/>
      <c r="D8" s="291"/>
      <c r="E8" s="10" t="s">
        <v>15</v>
      </c>
      <c r="F8" s="12" t="s">
        <v>16</v>
      </c>
      <c r="G8" s="12" t="s">
        <v>17</v>
      </c>
      <c r="H8" s="12" t="s">
        <v>18</v>
      </c>
      <c r="I8" s="30" t="s">
        <v>615</v>
      </c>
      <c r="J8" s="30" t="s">
        <v>473</v>
      </c>
      <c r="K8" s="30" t="s">
        <v>539</v>
      </c>
      <c r="L8" s="26" t="s">
        <v>540</v>
      </c>
      <c r="M8" s="30" t="s">
        <v>616</v>
      </c>
      <c r="N8" s="12" t="s">
        <v>617</v>
      </c>
      <c r="O8" s="300"/>
    </row>
    <row r="9" spans="1:15" s="13" customFormat="1" x14ac:dyDescent="0.25">
      <c r="A9" s="270" t="s">
        <v>19</v>
      </c>
      <c r="B9" s="27" t="s">
        <v>20</v>
      </c>
      <c r="C9" s="270"/>
      <c r="D9" s="270">
        <f t="shared" ref="D9:N9" si="0">SUM(D10:D16)</f>
        <v>19</v>
      </c>
      <c r="E9" s="270">
        <f t="shared" si="0"/>
        <v>435</v>
      </c>
      <c r="F9" s="270">
        <f>SUM(F10:F16)</f>
        <v>157</v>
      </c>
      <c r="G9" s="270">
        <f t="shared" si="0"/>
        <v>255</v>
      </c>
      <c r="H9" s="270">
        <f t="shared" si="0"/>
        <v>23</v>
      </c>
      <c r="I9" s="170">
        <f>SUM(I10:I16)</f>
        <v>225</v>
      </c>
      <c r="J9" s="170">
        <f>SUM(J10:J16)</f>
        <v>210</v>
      </c>
      <c r="K9" s="170">
        <f t="shared" si="0"/>
        <v>0</v>
      </c>
      <c r="L9" s="170">
        <f t="shared" si="0"/>
        <v>0</v>
      </c>
      <c r="M9" s="170">
        <f t="shared" si="0"/>
        <v>0</v>
      </c>
      <c r="N9" s="170">
        <f t="shared" si="0"/>
        <v>0</v>
      </c>
      <c r="O9" s="28"/>
    </row>
    <row r="10" spans="1:15" s="14" customFormat="1" x14ac:dyDescent="0.25">
      <c r="A10" s="271">
        <v>1</v>
      </c>
      <c r="B10" s="272" t="s">
        <v>561</v>
      </c>
      <c r="C10" s="273" t="s">
        <v>227</v>
      </c>
      <c r="D10" s="128">
        <v>5</v>
      </c>
      <c r="E10" s="128">
        <v>75</v>
      </c>
      <c r="F10" s="128">
        <v>41</v>
      </c>
      <c r="G10" s="128">
        <v>29</v>
      </c>
      <c r="H10" s="128">
        <v>5</v>
      </c>
      <c r="I10" s="128"/>
      <c r="J10" s="59">
        <v>75</v>
      </c>
      <c r="K10" s="54"/>
      <c r="L10" s="54"/>
      <c r="M10" s="54"/>
      <c r="N10" s="54"/>
      <c r="O10" s="29"/>
    </row>
    <row r="11" spans="1:15" s="14" customFormat="1" x14ac:dyDescent="0.25">
      <c r="A11" s="271">
        <v>2</v>
      </c>
      <c r="B11" s="272" t="s">
        <v>22</v>
      </c>
      <c r="C11" s="273" t="s">
        <v>227</v>
      </c>
      <c r="D11" s="128">
        <v>2</v>
      </c>
      <c r="E11" s="128">
        <v>30</v>
      </c>
      <c r="F11" s="128">
        <v>18</v>
      </c>
      <c r="G11" s="128">
        <v>10</v>
      </c>
      <c r="H11" s="128">
        <v>2</v>
      </c>
      <c r="I11" s="128">
        <v>30</v>
      </c>
      <c r="J11" s="59"/>
      <c r="K11" s="54"/>
      <c r="L11" s="54"/>
      <c r="M11" s="54"/>
      <c r="N11" s="26"/>
      <c r="O11" s="30"/>
    </row>
    <row r="12" spans="1:15" s="14" customFormat="1" x14ac:dyDescent="0.25">
      <c r="A12" s="271">
        <v>3</v>
      </c>
      <c r="B12" s="272" t="s">
        <v>23</v>
      </c>
      <c r="C12" s="273" t="s">
        <v>227</v>
      </c>
      <c r="D12" s="128">
        <v>2</v>
      </c>
      <c r="E12" s="128">
        <v>60</v>
      </c>
      <c r="F12" s="128">
        <v>5</v>
      </c>
      <c r="G12" s="128">
        <v>51</v>
      </c>
      <c r="H12" s="128">
        <v>4</v>
      </c>
      <c r="I12" s="60">
        <v>60</v>
      </c>
      <c r="J12" s="128"/>
      <c r="K12" s="54"/>
      <c r="L12" s="54"/>
      <c r="M12" s="65"/>
      <c r="N12" s="54"/>
      <c r="O12" s="29"/>
    </row>
    <row r="13" spans="1:15" s="14" customFormat="1" x14ac:dyDescent="0.25">
      <c r="A13" s="271">
        <v>4</v>
      </c>
      <c r="B13" s="272" t="s">
        <v>536</v>
      </c>
      <c r="C13" s="273" t="s">
        <v>227</v>
      </c>
      <c r="D13" s="128">
        <v>3</v>
      </c>
      <c r="E13" s="128">
        <v>75</v>
      </c>
      <c r="F13" s="128">
        <v>36</v>
      </c>
      <c r="G13" s="128">
        <v>35</v>
      </c>
      <c r="H13" s="128">
        <v>4</v>
      </c>
      <c r="I13" s="60">
        <v>75</v>
      </c>
      <c r="J13" s="128"/>
      <c r="K13" s="54"/>
      <c r="L13" s="54"/>
      <c r="M13" s="65"/>
      <c r="N13" s="54"/>
      <c r="O13" s="29"/>
    </row>
    <row r="14" spans="1:15" s="14" customFormat="1" x14ac:dyDescent="0.25">
      <c r="A14" s="271">
        <v>5</v>
      </c>
      <c r="B14" s="272" t="s">
        <v>24</v>
      </c>
      <c r="C14" s="273" t="s">
        <v>227</v>
      </c>
      <c r="D14" s="128">
        <v>3</v>
      </c>
      <c r="E14" s="128">
        <v>75</v>
      </c>
      <c r="F14" s="65">
        <v>15</v>
      </c>
      <c r="G14" s="65">
        <v>58</v>
      </c>
      <c r="H14" s="128">
        <v>2</v>
      </c>
      <c r="I14" s="128"/>
      <c r="J14" s="59">
        <v>75</v>
      </c>
      <c r="K14" s="54"/>
      <c r="L14" s="54"/>
      <c r="M14" s="65"/>
      <c r="N14" s="54"/>
      <c r="O14" s="29"/>
    </row>
    <row r="15" spans="1:15" s="14" customFormat="1" x14ac:dyDescent="0.25">
      <c r="A15" s="271">
        <v>6</v>
      </c>
      <c r="B15" s="272" t="s">
        <v>26</v>
      </c>
      <c r="C15" s="273" t="s">
        <v>229</v>
      </c>
      <c r="D15" s="128">
        <v>2</v>
      </c>
      <c r="E15" s="128">
        <v>60</v>
      </c>
      <c r="F15" s="65">
        <v>21</v>
      </c>
      <c r="G15" s="65">
        <v>36</v>
      </c>
      <c r="H15" s="128">
        <v>3</v>
      </c>
      <c r="I15" s="128">
        <v>60</v>
      </c>
      <c r="J15" s="59"/>
      <c r="K15" s="54"/>
      <c r="L15" s="54"/>
      <c r="M15" s="54"/>
      <c r="N15" s="54"/>
      <c r="O15" s="29"/>
    </row>
    <row r="16" spans="1:15" s="14" customFormat="1" x14ac:dyDescent="0.25">
      <c r="A16" s="271">
        <v>7</v>
      </c>
      <c r="B16" s="272" t="s">
        <v>27</v>
      </c>
      <c r="C16" s="273" t="s">
        <v>229</v>
      </c>
      <c r="D16" s="128">
        <v>2</v>
      </c>
      <c r="E16" s="128">
        <v>60</v>
      </c>
      <c r="F16" s="65">
        <v>21</v>
      </c>
      <c r="G16" s="65">
        <v>36</v>
      </c>
      <c r="H16" s="128">
        <v>3</v>
      </c>
      <c r="I16" s="128"/>
      <c r="J16" s="59">
        <v>60</v>
      </c>
      <c r="K16" s="54"/>
      <c r="L16" s="54"/>
      <c r="M16" s="65"/>
      <c r="N16" s="54"/>
      <c r="O16" s="29"/>
    </row>
    <row r="17" spans="1:15" s="14" customFormat="1" x14ac:dyDescent="0.25">
      <c r="A17" s="274" t="s">
        <v>28</v>
      </c>
      <c r="B17" s="275" t="s">
        <v>29</v>
      </c>
      <c r="C17" s="276"/>
      <c r="D17" s="277">
        <f>D18+D31+D50</f>
        <v>74</v>
      </c>
      <c r="E17" s="277">
        <f>E18+E31+E50</f>
        <v>1725</v>
      </c>
      <c r="F17" s="278">
        <f>F18+F31+F50</f>
        <v>709</v>
      </c>
      <c r="G17" s="278">
        <f>G18+G31+G50</f>
        <v>952</v>
      </c>
      <c r="H17" s="277">
        <f>H18+H31+H50</f>
        <v>64</v>
      </c>
      <c r="I17" s="277">
        <f>I18</f>
        <v>210</v>
      </c>
      <c r="J17" s="26">
        <f>J18</f>
        <v>150</v>
      </c>
      <c r="K17" s="270">
        <f>K18+K31</f>
        <v>405</v>
      </c>
      <c r="L17" s="270">
        <f>L18+L31+L50</f>
        <v>390</v>
      </c>
      <c r="M17" s="278">
        <f>M18+M31+M50</f>
        <v>480</v>
      </c>
      <c r="N17" s="270">
        <f>N18+N31+N50</f>
        <v>0</v>
      </c>
      <c r="O17" s="30"/>
    </row>
    <row r="18" spans="1:15" s="14" customFormat="1" x14ac:dyDescent="0.25">
      <c r="A18" s="26" t="s">
        <v>30</v>
      </c>
      <c r="B18" s="166" t="s">
        <v>31</v>
      </c>
      <c r="C18" s="26"/>
      <c r="D18" s="63">
        <f>(D19+D20+D21+D22+D23+D24+D25+D26+D27+D28+D29+D30)</f>
        <v>26</v>
      </c>
      <c r="E18" s="26">
        <f>SUM(E19:E30)</f>
        <v>540</v>
      </c>
      <c r="F18" s="63">
        <f>(F19+F20+F21+F22+F23+F24+F25+F26+F27+F28+F29+F30)</f>
        <v>290</v>
      </c>
      <c r="G18" s="63">
        <f>(G19+G20+G21+G22+G23+G24+G25+G26+G27+G28+G29+G30)</f>
        <v>233</v>
      </c>
      <c r="H18" s="63">
        <f>(H19+H20+H21+H22+H23+H24+H25+H26+H27+H28+H29+H30)</f>
        <v>17</v>
      </c>
      <c r="I18" s="26">
        <f>SUM(I19:I30)</f>
        <v>210</v>
      </c>
      <c r="J18" s="26">
        <f>SUM(J19:J30)</f>
        <v>150</v>
      </c>
      <c r="K18" s="26">
        <f>(K20+K25+K28)</f>
        <v>0</v>
      </c>
      <c r="L18" s="26">
        <f>(L21+L29+L30)</f>
        <v>180</v>
      </c>
      <c r="M18" s="26">
        <f>SUM(M19:M30)</f>
        <v>0</v>
      </c>
      <c r="N18" s="26">
        <f>SUM(N19:N30)</f>
        <v>0</v>
      </c>
      <c r="O18" s="30"/>
    </row>
    <row r="19" spans="1:15" s="13" customFormat="1" x14ac:dyDescent="0.25">
      <c r="A19" s="59">
        <v>8</v>
      </c>
      <c r="B19" s="157" t="s">
        <v>389</v>
      </c>
      <c r="C19" s="62" t="s">
        <v>226</v>
      </c>
      <c r="D19" s="62">
        <v>2</v>
      </c>
      <c r="E19" s="62">
        <v>30</v>
      </c>
      <c r="F19" s="62">
        <v>29</v>
      </c>
      <c r="G19" s="62">
        <v>0</v>
      </c>
      <c r="H19" s="62">
        <v>1</v>
      </c>
      <c r="I19" s="62">
        <v>30</v>
      </c>
      <c r="J19" s="59"/>
      <c r="K19" s="59"/>
      <c r="L19" s="59"/>
      <c r="M19" s="59"/>
      <c r="N19" s="59"/>
      <c r="O19" s="37"/>
    </row>
    <row r="20" spans="1:15" s="14" customFormat="1" x14ac:dyDescent="0.25">
      <c r="A20" s="59">
        <v>9</v>
      </c>
      <c r="B20" s="157" t="s">
        <v>393</v>
      </c>
      <c r="C20" s="62" t="s">
        <v>226</v>
      </c>
      <c r="D20" s="62">
        <v>2</v>
      </c>
      <c r="E20" s="62">
        <v>30</v>
      </c>
      <c r="F20" s="62">
        <v>29</v>
      </c>
      <c r="G20" s="62">
        <v>0</v>
      </c>
      <c r="H20" s="62">
        <v>1</v>
      </c>
      <c r="I20" s="62">
        <v>30</v>
      </c>
      <c r="J20" s="62"/>
      <c r="K20" s="62"/>
      <c r="L20" s="59"/>
      <c r="M20" s="59"/>
      <c r="N20" s="59"/>
      <c r="O20" s="37"/>
    </row>
    <row r="21" spans="1:15" s="14" customFormat="1" x14ac:dyDescent="0.25">
      <c r="A21" s="59">
        <v>10</v>
      </c>
      <c r="B21" s="157" t="s">
        <v>394</v>
      </c>
      <c r="C21" s="62" t="s">
        <v>226</v>
      </c>
      <c r="D21" s="62">
        <v>2</v>
      </c>
      <c r="E21" s="62">
        <v>30</v>
      </c>
      <c r="F21" s="62">
        <v>29</v>
      </c>
      <c r="G21" s="62">
        <v>0</v>
      </c>
      <c r="H21" s="62">
        <v>1</v>
      </c>
      <c r="I21" s="62">
        <v>30</v>
      </c>
      <c r="J21" s="62"/>
      <c r="K21" s="62"/>
      <c r="L21" s="62"/>
      <c r="M21" s="59"/>
      <c r="N21" s="59"/>
      <c r="O21" s="37"/>
    </row>
    <row r="22" spans="1:15" s="14" customFormat="1" x14ac:dyDescent="0.25">
      <c r="A22" s="59">
        <v>11</v>
      </c>
      <c r="B22" s="155" t="s">
        <v>390</v>
      </c>
      <c r="C22" s="62" t="s">
        <v>227</v>
      </c>
      <c r="D22" s="59">
        <v>3</v>
      </c>
      <c r="E22" s="62">
        <v>60</v>
      </c>
      <c r="F22" s="62">
        <v>29</v>
      </c>
      <c r="G22" s="62">
        <v>29</v>
      </c>
      <c r="H22" s="62">
        <v>2</v>
      </c>
      <c r="I22" s="62">
        <v>60</v>
      </c>
      <c r="J22" s="62"/>
      <c r="K22" s="62"/>
      <c r="L22" s="62"/>
      <c r="M22" s="59"/>
      <c r="N22" s="59"/>
      <c r="O22" s="37"/>
    </row>
    <row r="23" spans="1:15" s="14" customFormat="1" x14ac:dyDescent="0.25">
      <c r="A23" s="59">
        <v>12</v>
      </c>
      <c r="B23" s="157" t="s">
        <v>431</v>
      </c>
      <c r="C23" s="62" t="s">
        <v>226</v>
      </c>
      <c r="D23" s="62">
        <v>2</v>
      </c>
      <c r="E23" s="62">
        <v>30</v>
      </c>
      <c r="F23" s="62">
        <v>29</v>
      </c>
      <c r="G23" s="62">
        <v>0</v>
      </c>
      <c r="H23" s="62">
        <v>1</v>
      </c>
      <c r="I23" s="62">
        <v>30</v>
      </c>
      <c r="J23" s="62"/>
      <c r="K23" s="62"/>
      <c r="L23" s="63"/>
      <c r="M23" s="63"/>
      <c r="N23" s="63"/>
      <c r="O23" s="12"/>
    </row>
    <row r="24" spans="1:15" s="14" customFormat="1" x14ac:dyDescent="0.25">
      <c r="A24" s="59">
        <v>13</v>
      </c>
      <c r="B24" s="157" t="s">
        <v>391</v>
      </c>
      <c r="C24" s="62" t="s">
        <v>226</v>
      </c>
      <c r="D24" s="62">
        <v>2</v>
      </c>
      <c r="E24" s="62">
        <v>30</v>
      </c>
      <c r="F24" s="62">
        <v>29</v>
      </c>
      <c r="G24" s="62">
        <v>0</v>
      </c>
      <c r="H24" s="62">
        <v>1</v>
      </c>
      <c r="I24" s="62">
        <v>30</v>
      </c>
      <c r="J24" s="62"/>
      <c r="K24" s="63"/>
      <c r="L24" s="63"/>
      <c r="M24" s="63"/>
      <c r="N24" s="63"/>
      <c r="O24" s="12"/>
    </row>
    <row r="25" spans="1:15" s="14" customFormat="1" x14ac:dyDescent="0.25">
      <c r="A25" s="59">
        <v>14</v>
      </c>
      <c r="B25" s="157" t="s">
        <v>399</v>
      </c>
      <c r="C25" s="62" t="s">
        <v>226</v>
      </c>
      <c r="D25" s="62">
        <v>2</v>
      </c>
      <c r="E25" s="62">
        <v>30</v>
      </c>
      <c r="F25" s="62">
        <v>29</v>
      </c>
      <c r="G25" s="62">
        <v>0</v>
      </c>
      <c r="H25" s="62">
        <v>1</v>
      </c>
      <c r="I25" s="62"/>
      <c r="J25" s="62">
        <v>30</v>
      </c>
      <c r="K25" s="62"/>
      <c r="L25" s="63"/>
      <c r="M25" s="63"/>
      <c r="N25" s="63"/>
      <c r="O25" s="12"/>
    </row>
    <row r="26" spans="1:15" s="14" customFormat="1" x14ac:dyDescent="0.25">
      <c r="A26" s="59">
        <v>15</v>
      </c>
      <c r="B26" s="157" t="s">
        <v>392</v>
      </c>
      <c r="C26" s="62" t="s">
        <v>226</v>
      </c>
      <c r="D26" s="62">
        <v>2</v>
      </c>
      <c r="E26" s="62">
        <v>30</v>
      </c>
      <c r="F26" s="62">
        <v>29</v>
      </c>
      <c r="G26" s="62">
        <v>0</v>
      </c>
      <c r="H26" s="62">
        <v>1</v>
      </c>
      <c r="I26" s="62"/>
      <c r="J26" s="62">
        <v>30</v>
      </c>
      <c r="K26" s="63"/>
      <c r="L26" s="63"/>
      <c r="M26" s="63"/>
      <c r="N26" s="63"/>
      <c r="O26" s="12"/>
    </row>
    <row r="27" spans="1:15" s="14" customFormat="1" x14ac:dyDescent="0.25">
      <c r="A27" s="59">
        <v>16</v>
      </c>
      <c r="B27" s="157" t="s">
        <v>648</v>
      </c>
      <c r="C27" s="59" t="s">
        <v>228</v>
      </c>
      <c r="D27" s="62">
        <v>1</v>
      </c>
      <c r="E27" s="62">
        <v>30</v>
      </c>
      <c r="F27" s="62">
        <v>0</v>
      </c>
      <c r="G27" s="62">
        <v>29</v>
      </c>
      <c r="H27" s="62">
        <v>1</v>
      </c>
      <c r="I27" s="62"/>
      <c r="J27" s="62">
        <v>30</v>
      </c>
      <c r="K27" s="59"/>
      <c r="L27" s="63"/>
      <c r="M27" s="63"/>
      <c r="N27" s="63"/>
      <c r="O27" s="12"/>
    </row>
    <row r="28" spans="1:15" s="14" customFormat="1" x14ac:dyDescent="0.25">
      <c r="A28" s="59">
        <v>17</v>
      </c>
      <c r="B28" s="157" t="s">
        <v>395</v>
      </c>
      <c r="C28" s="62" t="s">
        <v>226</v>
      </c>
      <c r="D28" s="62">
        <v>2</v>
      </c>
      <c r="E28" s="62">
        <v>30</v>
      </c>
      <c r="F28" s="62">
        <v>29</v>
      </c>
      <c r="G28" s="62">
        <v>0</v>
      </c>
      <c r="H28" s="62">
        <v>1</v>
      </c>
      <c r="I28" s="62"/>
      <c r="J28" s="62">
        <v>30</v>
      </c>
      <c r="K28" s="62"/>
      <c r="L28" s="63"/>
      <c r="M28" s="63"/>
      <c r="N28" s="63"/>
      <c r="O28" s="12"/>
    </row>
    <row r="29" spans="1:15" s="14" customFormat="1" x14ac:dyDescent="0.25">
      <c r="A29" s="59">
        <v>18</v>
      </c>
      <c r="B29" s="155" t="s">
        <v>432</v>
      </c>
      <c r="C29" s="62" t="s">
        <v>226</v>
      </c>
      <c r="D29" s="62">
        <v>2</v>
      </c>
      <c r="E29" s="62">
        <v>30</v>
      </c>
      <c r="F29" s="62">
        <v>29</v>
      </c>
      <c r="G29" s="62">
        <v>0</v>
      </c>
      <c r="H29" s="62">
        <v>1</v>
      </c>
      <c r="I29" s="62"/>
      <c r="J29" s="62">
        <v>30</v>
      </c>
      <c r="K29" s="62"/>
      <c r="L29" s="62"/>
      <c r="M29" s="63"/>
      <c r="N29" s="63"/>
      <c r="O29" s="12"/>
    </row>
    <row r="30" spans="1:15" s="13" customFormat="1" x14ac:dyDescent="0.25">
      <c r="A30" s="59">
        <v>19</v>
      </c>
      <c r="B30" s="157" t="s">
        <v>433</v>
      </c>
      <c r="C30" s="62" t="s">
        <v>228</v>
      </c>
      <c r="D30" s="62">
        <v>4</v>
      </c>
      <c r="E30" s="62">
        <v>180</v>
      </c>
      <c r="F30" s="62">
        <v>0</v>
      </c>
      <c r="G30" s="62">
        <v>175</v>
      </c>
      <c r="H30" s="62">
        <v>5</v>
      </c>
      <c r="I30" s="62"/>
      <c r="J30" s="62"/>
      <c r="K30" s="62"/>
      <c r="L30" s="62">
        <v>180</v>
      </c>
      <c r="M30" s="62"/>
      <c r="N30" s="63"/>
      <c r="O30" s="12"/>
    </row>
    <row r="31" spans="1:15" s="13" customFormat="1" x14ac:dyDescent="0.25">
      <c r="A31" s="26" t="s">
        <v>41</v>
      </c>
      <c r="B31" s="27" t="s">
        <v>42</v>
      </c>
      <c r="C31" s="26"/>
      <c r="D31" s="63">
        <f>SUM(D32:D49)</f>
        <v>41</v>
      </c>
      <c r="E31" s="63">
        <f>(E32+E33+E34+E35+E36+E37+E38+E39+E40+E41+E42+E43+E44+E45+E46+E47+E48+E49)</f>
        <v>960</v>
      </c>
      <c r="F31" s="63">
        <f>SUM(F32:F49)</f>
        <v>376</v>
      </c>
      <c r="G31" s="63">
        <f>SUM(G32:G49)</f>
        <v>543</v>
      </c>
      <c r="H31" s="63">
        <f>SUM(H32:H49)</f>
        <v>41</v>
      </c>
      <c r="I31" s="26">
        <f>SUM(I32:I55)</f>
        <v>0</v>
      </c>
      <c r="J31" s="26">
        <f>SUM(J32:J55)</f>
        <v>90</v>
      </c>
      <c r="K31" s="26">
        <f>SUM(K32:K49)</f>
        <v>405</v>
      </c>
      <c r="L31" s="26">
        <f>SUM(L32:L49)</f>
        <v>195</v>
      </c>
      <c r="M31" s="26">
        <f>SUM(M32:M49)</f>
        <v>270</v>
      </c>
      <c r="N31" s="26">
        <v>0</v>
      </c>
      <c r="O31" s="30"/>
    </row>
    <row r="32" spans="1:15" s="13" customFormat="1" x14ac:dyDescent="0.25">
      <c r="A32" s="59">
        <v>20</v>
      </c>
      <c r="B32" s="157" t="s">
        <v>653</v>
      </c>
      <c r="C32" s="62" t="s">
        <v>226</v>
      </c>
      <c r="D32" s="59">
        <v>2</v>
      </c>
      <c r="E32" s="59">
        <v>30</v>
      </c>
      <c r="F32" s="59">
        <v>29</v>
      </c>
      <c r="G32" s="59">
        <v>0</v>
      </c>
      <c r="H32" s="59">
        <v>1</v>
      </c>
      <c r="I32" s="59"/>
      <c r="J32" s="59">
        <v>30</v>
      </c>
      <c r="K32" s="59"/>
      <c r="L32" s="59"/>
      <c r="M32" s="59"/>
      <c r="N32" s="26"/>
      <c r="O32" s="30"/>
    </row>
    <row r="33" spans="1:15" s="13" customFormat="1" x14ac:dyDescent="0.25">
      <c r="A33" s="59">
        <v>21</v>
      </c>
      <c r="B33" s="157" t="s">
        <v>434</v>
      </c>
      <c r="C33" s="62" t="s">
        <v>227</v>
      </c>
      <c r="D33" s="59">
        <v>3</v>
      </c>
      <c r="E33" s="59">
        <v>60</v>
      </c>
      <c r="F33" s="59">
        <v>29</v>
      </c>
      <c r="G33" s="59">
        <v>29</v>
      </c>
      <c r="H33" s="59">
        <v>2</v>
      </c>
      <c r="I33" s="59"/>
      <c r="J33" s="59">
        <v>60</v>
      </c>
      <c r="K33" s="59"/>
      <c r="L33" s="59"/>
      <c r="M33" s="59"/>
      <c r="N33" s="26"/>
      <c r="O33" s="30"/>
    </row>
    <row r="34" spans="1:15" s="13" customFormat="1" x14ac:dyDescent="0.25">
      <c r="A34" s="59">
        <v>22</v>
      </c>
      <c r="B34" s="157" t="s">
        <v>435</v>
      </c>
      <c r="C34" s="62" t="s">
        <v>228</v>
      </c>
      <c r="D34" s="59">
        <v>2</v>
      </c>
      <c r="E34" s="59">
        <v>90</v>
      </c>
      <c r="F34" s="59">
        <v>0</v>
      </c>
      <c r="G34" s="59">
        <v>85</v>
      </c>
      <c r="H34" s="59">
        <v>5</v>
      </c>
      <c r="I34" s="59"/>
      <c r="J34" s="59"/>
      <c r="K34" s="59">
        <v>90</v>
      </c>
      <c r="L34" s="59"/>
      <c r="M34" s="59"/>
      <c r="N34" s="26"/>
      <c r="O34" s="30"/>
    </row>
    <row r="35" spans="1:15" s="13" customFormat="1" x14ac:dyDescent="0.25">
      <c r="A35" s="59">
        <v>23</v>
      </c>
      <c r="B35" s="157" t="s">
        <v>436</v>
      </c>
      <c r="C35" s="62" t="s">
        <v>226</v>
      </c>
      <c r="D35" s="59">
        <v>2</v>
      </c>
      <c r="E35" s="59">
        <v>30</v>
      </c>
      <c r="F35" s="59">
        <v>29</v>
      </c>
      <c r="G35" s="59">
        <v>0</v>
      </c>
      <c r="H35" s="59">
        <v>1</v>
      </c>
      <c r="I35" s="59"/>
      <c r="J35" s="59"/>
      <c r="K35" s="59">
        <v>30</v>
      </c>
      <c r="L35" s="59"/>
      <c r="M35" s="59"/>
      <c r="N35" s="26"/>
      <c r="O35" s="30"/>
    </row>
    <row r="36" spans="1:15" s="13" customFormat="1" x14ac:dyDescent="0.25">
      <c r="A36" s="59">
        <v>24</v>
      </c>
      <c r="B36" s="157" t="s">
        <v>468</v>
      </c>
      <c r="C36" s="62" t="s">
        <v>227</v>
      </c>
      <c r="D36" s="59">
        <v>3</v>
      </c>
      <c r="E36" s="59">
        <v>60</v>
      </c>
      <c r="F36" s="59">
        <v>29</v>
      </c>
      <c r="G36" s="59">
        <v>29</v>
      </c>
      <c r="H36" s="59">
        <v>2</v>
      </c>
      <c r="I36" s="59"/>
      <c r="J36" s="59"/>
      <c r="K36" s="59">
        <v>60</v>
      </c>
      <c r="L36" s="59"/>
      <c r="M36" s="59"/>
      <c r="N36" s="26"/>
      <c r="O36" s="30"/>
    </row>
    <row r="37" spans="1:15" s="13" customFormat="1" x14ac:dyDescent="0.25">
      <c r="A37" s="59">
        <v>25</v>
      </c>
      <c r="B37" s="157" t="s">
        <v>437</v>
      </c>
      <c r="C37" s="62" t="s">
        <v>228</v>
      </c>
      <c r="D37" s="59">
        <v>2</v>
      </c>
      <c r="E37" s="59">
        <v>90</v>
      </c>
      <c r="F37" s="59">
        <v>0</v>
      </c>
      <c r="G37" s="59">
        <v>85</v>
      </c>
      <c r="H37" s="59">
        <v>5</v>
      </c>
      <c r="I37" s="59"/>
      <c r="J37" s="59"/>
      <c r="K37" s="59"/>
      <c r="L37" s="59"/>
      <c r="M37" s="59">
        <v>90</v>
      </c>
      <c r="N37" s="26"/>
      <c r="O37" s="30"/>
    </row>
    <row r="38" spans="1:15" s="13" customFormat="1" x14ac:dyDescent="0.25">
      <c r="A38" s="59">
        <v>26</v>
      </c>
      <c r="B38" s="157" t="s">
        <v>396</v>
      </c>
      <c r="C38" s="62" t="s">
        <v>227</v>
      </c>
      <c r="D38" s="279">
        <v>3</v>
      </c>
      <c r="E38" s="279">
        <v>60</v>
      </c>
      <c r="F38" s="279">
        <v>29</v>
      </c>
      <c r="G38" s="279">
        <v>29</v>
      </c>
      <c r="H38" s="279">
        <v>2</v>
      </c>
      <c r="I38" s="59"/>
      <c r="J38" s="59"/>
      <c r="K38" s="59">
        <v>60</v>
      </c>
      <c r="L38" s="59"/>
      <c r="M38" s="59"/>
      <c r="N38" s="26"/>
      <c r="O38" s="30"/>
    </row>
    <row r="39" spans="1:15" s="13" customFormat="1" x14ac:dyDescent="0.25">
      <c r="A39" s="59">
        <v>27</v>
      </c>
      <c r="B39" s="157" t="s">
        <v>438</v>
      </c>
      <c r="C39" s="280" t="s">
        <v>228</v>
      </c>
      <c r="D39" s="62">
        <v>2</v>
      </c>
      <c r="E39" s="62">
        <v>90</v>
      </c>
      <c r="F39" s="62">
        <v>0</v>
      </c>
      <c r="G39" s="62">
        <v>85</v>
      </c>
      <c r="H39" s="59">
        <v>5</v>
      </c>
      <c r="I39" s="59"/>
      <c r="J39" s="59"/>
      <c r="K39" s="59"/>
      <c r="L39" s="59"/>
      <c r="M39" s="59">
        <v>90</v>
      </c>
      <c r="N39" s="26"/>
      <c r="O39" s="30"/>
    </row>
    <row r="40" spans="1:15" s="13" customFormat="1" x14ac:dyDescent="0.25">
      <c r="A40" s="59">
        <v>28</v>
      </c>
      <c r="B40" s="157" t="s">
        <v>397</v>
      </c>
      <c r="C40" s="280" t="s">
        <v>227</v>
      </c>
      <c r="D40" s="62">
        <v>3</v>
      </c>
      <c r="E40" s="62">
        <v>60</v>
      </c>
      <c r="F40" s="62">
        <v>29</v>
      </c>
      <c r="G40" s="62">
        <v>29</v>
      </c>
      <c r="H40" s="59">
        <v>2</v>
      </c>
      <c r="I40" s="59"/>
      <c r="J40" s="59"/>
      <c r="K40" s="59">
        <v>60</v>
      </c>
      <c r="L40" s="59"/>
      <c r="M40" s="59"/>
      <c r="N40" s="26"/>
      <c r="O40" s="30"/>
    </row>
    <row r="41" spans="1:15" s="13" customFormat="1" x14ac:dyDescent="0.25">
      <c r="A41" s="59">
        <v>29</v>
      </c>
      <c r="B41" s="155" t="s">
        <v>439</v>
      </c>
      <c r="C41" s="271" t="s">
        <v>228</v>
      </c>
      <c r="D41" s="281">
        <v>2</v>
      </c>
      <c r="E41" s="281">
        <v>90</v>
      </c>
      <c r="F41" s="281">
        <v>0</v>
      </c>
      <c r="G41" s="281">
        <v>85</v>
      </c>
      <c r="H41" s="279">
        <v>5</v>
      </c>
      <c r="I41" s="59"/>
      <c r="J41" s="59"/>
      <c r="K41" s="59"/>
      <c r="L41" s="59"/>
      <c r="M41" s="59">
        <v>90</v>
      </c>
      <c r="N41" s="26"/>
      <c r="O41" s="30"/>
    </row>
    <row r="42" spans="1:15" s="13" customFormat="1" x14ac:dyDescent="0.25">
      <c r="A42" s="59">
        <v>30</v>
      </c>
      <c r="B42" s="157" t="s">
        <v>398</v>
      </c>
      <c r="C42" s="280" t="s">
        <v>227</v>
      </c>
      <c r="D42" s="62">
        <v>3</v>
      </c>
      <c r="E42" s="62">
        <v>60</v>
      </c>
      <c r="F42" s="62">
        <v>29</v>
      </c>
      <c r="G42" s="62">
        <v>29</v>
      </c>
      <c r="H42" s="62">
        <v>2</v>
      </c>
      <c r="I42" s="60"/>
      <c r="J42" s="167"/>
      <c r="K42" s="282">
        <v>60</v>
      </c>
      <c r="L42" s="59"/>
      <c r="M42" s="59"/>
      <c r="N42" s="26"/>
      <c r="O42" s="30"/>
    </row>
    <row r="43" spans="1:15" s="13" customFormat="1" x14ac:dyDescent="0.25">
      <c r="A43" s="59">
        <v>31</v>
      </c>
      <c r="B43" s="157" t="s">
        <v>385</v>
      </c>
      <c r="C43" s="280" t="s">
        <v>227</v>
      </c>
      <c r="D43" s="62">
        <v>2</v>
      </c>
      <c r="E43" s="62">
        <v>45</v>
      </c>
      <c r="F43" s="62">
        <v>14</v>
      </c>
      <c r="G43" s="62">
        <v>29</v>
      </c>
      <c r="H43" s="62">
        <v>2</v>
      </c>
      <c r="I43" s="60"/>
      <c r="J43" s="59"/>
      <c r="K43" s="59">
        <v>45</v>
      </c>
      <c r="L43" s="59"/>
      <c r="M43" s="59"/>
      <c r="N43" s="26"/>
      <c r="O43" s="30"/>
    </row>
    <row r="44" spans="1:15" s="14" customFormat="1" x14ac:dyDescent="0.25">
      <c r="A44" s="59">
        <v>32</v>
      </c>
      <c r="B44" s="157" t="s">
        <v>112</v>
      </c>
      <c r="C44" s="280" t="s">
        <v>429</v>
      </c>
      <c r="D44" s="62">
        <v>2</v>
      </c>
      <c r="E44" s="62">
        <v>45</v>
      </c>
      <c r="F44" s="62">
        <v>14</v>
      </c>
      <c r="G44" s="62">
        <v>29</v>
      </c>
      <c r="H44" s="62">
        <v>2</v>
      </c>
      <c r="I44" s="60"/>
      <c r="J44" s="59"/>
      <c r="K44" s="59"/>
      <c r="L44" s="59">
        <v>45</v>
      </c>
      <c r="M44" s="59"/>
      <c r="N44" s="26"/>
      <c r="O44" s="30"/>
    </row>
    <row r="45" spans="1:15" s="14" customFormat="1" ht="31.5" x14ac:dyDescent="0.25">
      <c r="A45" s="59">
        <v>33</v>
      </c>
      <c r="B45" s="157" t="s">
        <v>655</v>
      </c>
      <c r="C45" s="280" t="s">
        <v>226</v>
      </c>
      <c r="D45" s="62">
        <v>2</v>
      </c>
      <c r="E45" s="62">
        <v>30</v>
      </c>
      <c r="F45" s="62">
        <v>29</v>
      </c>
      <c r="G45" s="62">
        <v>0</v>
      </c>
      <c r="H45" s="62">
        <v>1</v>
      </c>
      <c r="I45" s="60"/>
      <c r="J45" s="59"/>
      <c r="K45" s="59"/>
      <c r="L45" s="59">
        <v>30</v>
      </c>
      <c r="M45" s="59"/>
      <c r="N45" s="59"/>
      <c r="O45" s="37"/>
    </row>
    <row r="46" spans="1:15" s="14" customFormat="1" ht="31.5" x14ac:dyDescent="0.25">
      <c r="A46" s="59">
        <v>34</v>
      </c>
      <c r="B46" s="157" t="s">
        <v>654</v>
      </c>
      <c r="C46" s="280" t="s">
        <v>226</v>
      </c>
      <c r="D46" s="62">
        <v>2</v>
      </c>
      <c r="E46" s="62">
        <v>30</v>
      </c>
      <c r="F46" s="62">
        <v>29</v>
      </c>
      <c r="G46" s="62">
        <v>0</v>
      </c>
      <c r="H46" s="62">
        <v>1</v>
      </c>
      <c r="I46" s="60"/>
      <c r="J46" s="59"/>
      <c r="K46" s="59"/>
      <c r="L46" s="59">
        <v>30</v>
      </c>
      <c r="M46" s="59"/>
      <c r="N46" s="59"/>
      <c r="O46" s="37"/>
    </row>
    <row r="47" spans="1:15" s="14" customFormat="1" x14ac:dyDescent="0.25">
      <c r="A47" s="59">
        <v>35</v>
      </c>
      <c r="B47" s="157" t="s">
        <v>440</v>
      </c>
      <c r="C47" s="280" t="s">
        <v>226</v>
      </c>
      <c r="D47" s="62">
        <v>2</v>
      </c>
      <c r="E47" s="62">
        <v>30</v>
      </c>
      <c r="F47" s="62">
        <v>29</v>
      </c>
      <c r="G47" s="62">
        <v>0</v>
      </c>
      <c r="H47" s="62">
        <v>1</v>
      </c>
      <c r="I47" s="60"/>
      <c r="J47" s="59"/>
      <c r="K47" s="59"/>
      <c r="L47" s="59">
        <v>30</v>
      </c>
      <c r="M47" s="59"/>
      <c r="N47" s="59"/>
      <c r="O47" s="37"/>
    </row>
    <row r="48" spans="1:15" s="13" customFormat="1" x14ac:dyDescent="0.25">
      <c r="A48" s="59">
        <v>36</v>
      </c>
      <c r="B48" s="157" t="s">
        <v>649</v>
      </c>
      <c r="C48" s="280" t="s">
        <v>226</v>
      </c>
      <c r="D48" s="62">
        <v>2</v>
      </c>
      <c r="E48" s="62">
        <v>30</v>
      </c>
      <c r="F48" s="62">
        <v>29</v>
      </c>
      <c r="G48" s="62">
        <v>0</v>
      </c>
      <c r="H48" s="62">
        <v>1</v>
      </c>
      <c r="I48" s="60"/>
      <c r="J48" s="59"/>
      <c r="K48" s="59"/>
      <c r="L48" s="59">
        <v>30</v>
      </c>
      <c r="M48" s="59"/>
      <c r="N48" s="59"/>
      <c r="O48" s="37"/>
    </row>
    <row r="49" spans="1:15" s="14" customFormat="1" ht="31.5" x14ac:dyDescent="0.25">
      <c r="A49" s="59">
        <v>37</v>
      </c>
      <c r="B49" s="157" t="s">
        <v>441</v>
      </c>
      <c r="C49" s="280" t="s">
        <v>226</v>
      </c>
      <c r="D49" s="62">
        <v>2</v>
      </c>
      <c r="E49" s="62">
        <v>30</v>
      </c>
      <c r="F49" s="62">
        <v>29</v>
      </c>
      <c r="G49" s="62">
        <v>0</v>
      </c>
      <c r="H49" s="62">
        <v>1</v>
      </c>
      <c r="I49" s="60"/>
      <c r="J49" s="59"/>
      <c r="K49" s="59"/>
      <c r="L49" s="59">
        <v>30</v>
      </c>
      <c r="M49" s="59"/>
      <c r="N49" s="59"/>
      <c r="O49" s="37"/>
    </row>
    <row r="50" spans="1:15" s="14" customFormat="1" x14ac:dyDescent="0.25">
      <c r="A50" s="26" t="s">
        <v>94</v>
      </c>
      <c r="B50" s="139" t="s">
        <v>442</v>
      </c>
      <c r="C50" s="62"/>
      <c r="D50" s="283">
        <v>7</v>
      </c>
      <c r="E50" s="283">
        <f>E51+E54+E57</f>
        <v>225</v>
      </c>
      <c r="F50" s="283">
        <f>F51+F54+F57</f>
        <v>43</v>
      </c>
      <c r="G50" s="283">
        <f>G51+G57+G54</f>
        <v>176</v>
      </c>
      <c r="H50" s="283">
        <f>H51+H54+H57</f>
        <v>6</v>
      </c>
      <c r="I50" s="59"/>
      <c r="J50" s="59"/>
      <c r="K50" s="59"/>
      <c r="L50" s="26">
        <f>L51</f>
        <v>15</v>
      </c>
      <c r="M50" s="26">
        <f>M51+M54+M57</f>
        <v>210</v>
      </c>
      <c r="N50" s="59">
        <f>N51+N54+N57</f>
        <v>0</v>
      </c>
      <c r="O50" s="37"/>
    </row>
    <row r="51" spans="1:15" s="13" customFormat="1" x14ac:dyDescent="0.25">
      <c r="A51" s="26" t="s">
        <v>443</v>
      </c>
      <c r="B51" s="139" t="s">
        <v>470</v>
      </c>
      <c r="C51" s="62"/>
      <c r="D51" s="26">
        <v>1</v>
      </c>
      <c r="E51" s="26">
        <v>15</v>
      </c>
      <c r="F51" s="26">
        <v>14</v>
      </c>
      <c r="G51" s="26">
        <v>0</v>
      </c>
      <c r="H51" s="26">
        <v>1</v>
      </c>
      <c r="I51" s="59"/>
      <c r="J51" s="59"/>
      <c r="K51" s="59"/>
      <c r="L51" s="26">
        <v>15</v>
      </c>
      <c r="M51" s="26">
        <v>0</v>
      </c>
      <c r="N51" s="59"/>
      <c r="O51" s="37"/>
    </row>
    <row r="52" spans="1:15" s="14" customFormat="1" x14ac:dyDescent="0.25">
      <c r="A52" s="59">
        <v>38</v>
      </c>
      <c r="B52" s="61" t="s">
        <v>650</v>
      </c>
      <c r="C52" s="62" t="s">
        <v>226</v>
      </c>
      <c r="D52" s="59">
        <v>1</v>
      </c>
      <c r="E52" s="59">
        <v>15</v>
      </c>
      <c r="F52" s="59">
        <v>14</v>
      </c>
      <c r="G52" s="59">
        <v>0</v>
      </c>
      <c r="H52" s="59">
        <v>1</v>
      </c>
      <c r="I52" s="59"/>
      <c r="J52" s="59"/>
      <c r="K52" s="59"/>
      <c r="L52" s="59">
        <v>15</v>
      </c>
      <c r="M52" s="59"/>
      <c r="N52" s="59"/>
      <c r="O52" s="37"/>
    </row>
    <row r="53" spans="1:15" s="13" customFormat="1" x14ac:dyDescent="0.25">
      <c r="A53" s="59">
        <v>39</v>
      </c>
      <c r="B53" s="61" t="s">
        <v>386</v>
      </c>
      <c r="C53" s="62" t="s">
        <v>226</v>
      </c>
      <c r="D53" s="59">
        <v>1</v>
      </c>
      <c r="E53" s="59">
        <v>15</v>
      </c>
      <c r="F53" s="59">
        <v>14</v>
      </c>
      <c r="G53" s="59">
        <v>0</v>
      </c>
      <c r="H53" s="59">
        <v>1</v>
      </c>
      <c r="I53" s="59"/>
      <c r="J53" s="59"/>
      <c r="K53" s="59"/>
      <c r="L53" s="59">
        <v>15</v>
      </c>
      <c r="M53" s="59"/>
      <c r="N53" s="59"/>
      <c r="O53" s="37"/>
    </row>
    <row r="54" spans="1:15" s="14" customFormat="1" x14ac:dyDescent="0.25">
      <c r="A54" s="26" t="s">
        <v>443</v>
      </c>
      <c r="B54" s="27" t="s">
        <v>471</v>
      </c>
      <c r="C54" s="63"/>
      <c r="D54" s="26">
        <v>2</v>
      </c>
      <c r="E54" s="26">
        <v>30</v>
      </c>
      <c r="F54" s="26">
        <v>29</v>
      </c>
      <c r="G54" s="26">
        <v>0</v>
      </c>
      <c r="H54" s="26">
        <v>1</v>
      </c>
      <c r="I54" s="26"/>
      <c r="J54" s="26"/>
      <c r="K54" s="26"/>
      <c r="L54" s="26"/>
      <c r="M54" s="26">
        <v>30</v>
      </c>
      <c r="N54" s="26"/>
      <c r="O54" s="37"/>
    </row>
    <row r="55" spans="1:15" s="14" customFormat="1" x14ac:dyDescent="0.25">
      <c r="A55" s="59">
        <v>40</v>
      </c>
      <c r="B55" s="157" t="s">
        <v>402</v>
      </c>
      <c r="C55" s="65" t="s">
        <v>226</v>
      </c>
      <c r="D55" s="59">
        <v>2</v>
      </c>
      <c r="E55" s="59">
        <v>30</v>
      </c>
      <c r="F55" s="59">
        <v>29</v>
      </c>
      <c r="G55" s="59">
        <v>0</v>
      </c>
      <c r="H55" s="59">
        <v>1</v>
      </c>
      <c r="I55" s="59"/>
      <c r="J55" s="59"/>
      <c r="K55" s="59"/>
      <c r="L55" s="59"/>
      <c r="M55" s="59">
        <v>30</v>
      </c>
      <c r="N55" s="59"/>
      <c r="O55" s="30"/>
    </row>
    <row r="56" spans="1:15" x14ac:dyDescent="0.25">
      <c r="A56" s="59">
        <v>41</v>
      </c>
      <c r="B56" s="157" t="s">
        <v>444</v>
      </c>
      <c r="C56" s="65" t="s">
        <v>226</v>
      </c>
      <c r="D56" s="59">
        <v>2</v>
      </c>
      <c r="E56" s="59">
        <v>30</v>
      </c>
      <c r="F56" s="59">
        <v>29</v>
      </c>
      <c r="G56" s="59">
        <v>0</v>
      </c>
      <c r="H56" s="59">
        <v>1</v>
      </c>
      <c r="I56" s="59"/>
      <c r="J56" s="59"/>
      <c r="K56" s="59"/>
      <c r="L56" s="59"/>
      <c r="M56" s="59">
        <v>30</v>
      </c>
      <c r="N56" s="59"/>
      <c r="O56" s="37"/>
    </row>
    <row r="57" spans="1:15" x14ac:dyDescent="0.25">
      <c r="A57" s="26" t="s">
        <v>443</v>
      </c>
      <c r="B57" s="162" t="s">
        <v>472</v>
      </c>
      <c r="C57" s="65"/>
      <c r="D57" s="26">
        <v>4</v>
      </c>
      <c r="E57" s="26">
        <v>180</v>
      </c>
      <c r="F57" s="26">
        <v>0</v>
      </c>
      <c r="G57" s="26">
        <v>176</v>
      </c>
      <c r="H57" s="26">
        <v>4</v>
      </c>
      <c r="I57" s="59"/>
      <c r="J57" s="59"/>
      <c r="K57" s="59"/>
      <c r="L57" s="59"/>
      <c r="M57" s="26">
        <v>180</v>
      </c>
      <c r="N57" s="26"/>
      <c r="O57" s="37"/>
    </row>
    <row r="58" spans="1:15" x14ac:dyDescent="0.25">
      <c r="A58" s="59">
        <v>42</v>
      </c>
      <c r="B58" s="284" t="s">
        <v>445</v>
      </c>
      <c r="C58" s="65" t="s">
        <v>228</v>
      </c>
      <c r="D58" s="59">
        <v>2</v>
      </c>
      <c r="E58" s="59">
        <v>90</v>
      </c>
      <c r="F58" s="59">
        <v>0</v>
      </c>
      <c r="G58" s="59">
        <v>88</v>
      </c>
      <c r="H58" s="59">
        <v>2</v>
      </c>
      <c r="I58" s="59"/>
      <c r="J58" s="59"/>
      <c r="K58" s="59"/>
      <c r="L58" s="59"/>
      <c r="M58" s="59">
        <v>90</v>
      </c>
      <c r="N58" s="59"/>
      <c r="O58" s="37"/>
    </row>
    <row r="59" spans="1:15" x14ac:dyDescent="0.25">
      <c r="A59" s="59">
        <v>43</v>
      </c>
      <c r="B59" s="284" t="s">
        <v>446</v>
      </c>
      <c r="C59" s="65" t="s">
        <v>228</v>
      </c>
      <c r="D59" s="59">
        <v>2</v>
      </c>
      <c r="E59" s="59">
        <v>90</v>
      </c>
      <c r="F59" s="59">
        <v>0</v>
      </c>
      <c r="G59" s="59">
        <v>88</v>
      </c>
      <c r="H59" s="59">
        <v>2</v>
      </c>
      <c r="I59" s="59"/>
      <c r="J59" s="59"/>
      <c r="K59" s="59"/>
      <c r="L59" s="59"/>
      <c r="M59" s="59">
        <v>90</v>
      </c>
      <c r="N59" s="59"/>
      <c r="O59" s="30"/>
    </row>
    <row r="60" spans="1:15" x14ac:dyDescent="0.25">
      <c r="A60" s="59">
        <v>44</v>
      </c>
      <c r="B60" s="284" t="s">
        <v>447</v>
      </c>
      <c r="C60" s="65" t="s">
        <v>228</v>
      </c>
      <c r="D60" s="59">
        <v>2</v>
      </c>
      <c r="E60" s="59">
        <v>90</v>
      </c>
      <c r="F60" s="59">
        <v>0</v>
      </c>
      <c r="G60" s="59">
        <v>88</v>
      </c>
      <c r="H60" s="59">
        <v>2</v>
      </c>
      <c r="I60" s="59"/>
      <c r="J60" s="59"/>
      <c r="K60" s="59"/>
      <c r="L60" s="59"/>
      <c r="M60" s="59">
        <v>90</v>
      </c>
      <c r="N60" s="59"/>
      <c r="O60" s="37"/>
    </row>
    <row r="61" spans="1:15" x14ac:dyDescent="0.25">
      <c r="A61" s="59">
        <v>45</v>
      </c>
      <c r="B61" s="284" t="s">
        <v>448</v>
      </c>
      <c r="C61" s="65" t="s">
        <v>228</v>
      </c>
      <c r="D61" s="59">
        <v>2</v>
      </c>
      <c r="E61" s="59">
        <v>90</v>
      </c>
      <c r="F61" s="59">
        <v>0</v>
      </c>
      <c r="G61" s="59">
        <v>88</v>
      </c>
      <c r="H61" s="59">
        <v>2</v>
      </c>
      <c r="I61" s="26"/>
      <c r="J61" s="26"/>
      <c r="K61" s="26"/>
      <c r="L61" s="26"/>
      <c r="M61" s="59">
        <v>90</v>
      </c>
      <c r="N61" s="59"/>
      <c r="O61" s="37"/>
    </row>
    <row r="62" spans="1:15" ht="31.5" x14ac:dyDescent="0.25">
      <c r="A62" s="26" t="s">
        <v>59</v>
      </c>
      <c r="B62" s="27" t="s">
        <v>60</v>
      </c>
      <c r="C62" s="65"/>
      <c r="D62" s="26">
        <v>6</v>
      </c>
      <c r="E62" s="26">
        <v>270</v>
      </c>
      <c r="F62" s="26">
        <v>0</v>
      </c>
      <c r="G62" s="26">
        <v>265</v>
      </c>
      <c r="H62" s="26">
        <v>5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270</v>
      </c>
      <c r="O62" s="37"/>
    </row>
    <row r="63" spans="1:15" ht="31.5" x14ac:dyDescent="0.25">
      <c r="A63" s="59">
        <v>46</v>
      </c>
      <c r="B63" s="157" t="s">
        <v>400</v>
      </c>
      <c r="C63" s="280" t="s">
        <v>5</v>
      </c>
      <c r="D63" s="59">
        <v>6</v>
      </c>
      <c r="E63" s="59">
        <v>270</v>
      </c>
      <c r="F63" s="59">
        <v>0</v>
      </c>
      <c r="G63" s="59">
        <v>265</v>
      </c>
      <c r="H63" s="59">
        <v>5</v>
      </c>
      <c r="I63" s="59"/>
      <c r="J63" s="59"/>
      <c r="K63" s="59"/>
      <c r="L63" s="59"/>
      <c r="M63" s="59"/>
      <c r="N63" s="59">
        <v>270</v>
      </c>
      <c r="O63" s="37"/>
    </row>
    <row r="64" spans="1:15" ht="31.5" x14ac:dyDescent="0.25">
      <c r="A64" s="26" t="s">
        <v>63</v>
      </c>
      <c r="B64" s="208" t="s">
        <v>651</v>
      </c>
      <c r="C64" s="285"/>
      <c r="D64" s="63">
        <v>6</v>
      </c>
      <c r="E64" s="63">
        <v>270</v>
      </c>
      <c r="F64" s="63">
        <v>0</v>
      </c>
      <c r="G64" s="63">
        <v>265</v>
      </c>
      <c r="H64" s="63">
        <v>5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270</v>
      </c>
      <c r="O64" s="30"/>
    </row>
    <row r="65" spans="1:15" ht="47.25" x14ac:dyDescent="0.25">
      <c r="A65" s="59">
        <v>47</v>
      </c>
      <c r="B65" s="61" t="s">
        <v>652</v>
      </c>
      <c r="C65" s="280" t="s">
        <v>5</v>
      </c>
      <c r="D65" s="62">
        <v>6</v>
      </c>
      <c r="E65" s="62">
        <v>270</v>
      </c>
      <c r="F65" s="62">
        <v>0</v>
      </c>
      <c r="G65" s="62">
        <v>265</v>
      </c>
      <c r="H65" s="62">
        <v>5</v>
      </c>
      <c r="I65" s="286"/>
      <c r="J65" s="59"/>
      <c r="K65" s="59"/>
      <c r="L65" s="59"/>
      <c r="M65" s="59"/>
      <c r="N65" s="59">
        <v>270</v>
      </c>
      <c r="O65" s="37"/>
    </row>
    <row r="66" spans="1:15" ht="26.25" customHeight="1" x14ac:dyDescent="0.25">
      <c r="A66" s="312" t="s">
        <v>15</v>
      </c>
      <c r="B66" s="312"/>
      <c r="C66" s="63"/>
      <c r="D66" s="26">
        <f>D9+D17+D62+D64</f>
        <v>105</v>
      </c>
      <c r="E66" s="26">
        <f>E9+E17+E62+E64</f>
        <v>2700</v>
      </c>
      <c r="F66" s="26">
        <f>F9+F17+F62+F64</f>
        <v>866</v>
      </c>
      <c r="G66" s="26">
        <f>G9+G17+G62+G64</f>
        <v>1737</v>
      </c>
      <c r="H66" s="63">
        <f>H9+H17+H62+H64</f>
        <v>97</v>
      </c>
      <c r="I66" s="26">
        <f>I9+I17</f>
        <v>435</v>
      </c>
      <c r="J66" s="26">
        <f>J31+J18+J9</f>
        <v>450</v>
      </c>
      <c r="K66" s="26">
        <f>K31+K9</f>
        <v>405</v>
      </c>
      <c r="L66" s="26">
        <f>L9+L17+L62</f>
        <v>390</v>
      </c>
      <c r="M66" s="26">
        <f>M17</f>
        <v>480</v>
      </c>
      <c r="N66" s="26">
        <f>N17+N62+N64</f>
        <v>540</v>
      </c>
      <c r="O66" s="30"/>
    </row>
    <row r="68" spans="1:15" ht="33" customHeight="1" x14ac:dyDescent="0.25">
      <c r="A68" s="288" t="s">
        <v>563</v>
      </c>
      <c r="B68" s="288"/>
      <c r="C68" s="288"/>
      <c r="D68" s="288"/>
      <c r="E68" s="288"/>
      <c r="F68" s="288"/>
      <c r="G68" s="288"/>
      <c r="H68" s="288"/>
      <c r="I68" s="288"/>
      <c r="J68" s="288"/>
      <c r="K68" s="288"/>
      <c r="L68" s="288"/>
      <c r="M68" s="288"/>
      <c r="N68" s="288"/>
      <c r="O68" s="288"/>
    </row>
    <row r="69" spans="1:15" x14ac:dyDescent="0.25">
      <c r="A69" s="150"/>
      <c r="B69" s="289"/>
      <c r="C69" s="289"/>
      <c r="D69" s="289"/>
      <c r="E69" s="289"/>
      <c r="F69" s="289"/>
      <c r="G69" s="289"/>
      <c r="H69" s="289"/>
      <c r="I69" s="289"/>
      <c r="J69" s="289"/>
      <c r="K69" s="289"/>
      <c r="L69" s="289"/>
      <c r="M69" s="289"/>
      <c r="N69" s="289"/>
    </row>
    <row r="70" spans="1:15" x14ac:dyDescent="0.25">
      <c r="A70" s="150"/>
    </row>
    <row r="71" spans="1:15" ht="16.5" x14ac:dyDescent="0.25">
      <c r="B71" s="105"/>
    </row>
    <row r="72" spans="1:15" x14ac:dyDescent="0.25">
      <c r="B72" s="81"/>
    </row>
  </sheetData>
  <mergeCells count="14">
    <mergeCell ref="O7:O8"/>
    <mergeCell ref="B69:N69"/>
    <mergeCell ref="A1:H1"/>
    <mergeCell ref="A2:H2"/>
    <mergeCell ref="A3:H3"/>
    <mergeCell ref="A4:N4"/>
    <mergeCell ref="A5:N5"/>
    <mergeCell ref="A7:A8"/>
    <mergeCell ref="B7:B8"/>
    <mergeCell ref="D7:D8"/>
    <mergeCell ref="E7:H7"/>
    <mergeCell ref="C7:C8"/>
    <mergeCell ref="A68:O68"/>
    <mergeCell ref="A66:B66"/>
  </mergeCells>
  <printOptions horizontalCentered="1"/>
  <pageMargins left="0.5" right="0.5" top="0.4" bottom="0.4" header="0.1" footer="0.1"/>
  <pageSetup paperSize="9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9498D-B06A-4CB7-9AF8-68046F732955}">
  <sheetPr>
    <tabColor rgb="FFFFFF00"/>
  </sheetPr>
  <dimension ref="A1:P60"/>
  <sheetViews>
    <sheetView topLeftCell="A49" zoomScaleNormal="100" workbookViewId="0">
      <selection activeCell="A38" sqref="A38:XFD38"/>
    </sheetView>
  </sheetViews>
  <sheetFormatPr defaultColWidth="8.875" defaultRowHeight="15.75" x14ac:dyDescent="0.25"/>
  <cols>
    <col min="1" max="1" width="4.75" style="80" customWidth="1"/>
    <col min="2" max="2" width="32.25" style="80" customWidth="1"/>
    <col min="3" max="3" width="8.5" style="82" customWidth="1"/>
    <col min="4" max="4" width="7.125" style="80" customWidth="1"/>
    <col min="5" max="5" width="6.375" style="80" customWidth="1"/>
    <col min="6" max="6" width="5.875" style="80" customWidth="1"/>
    <col min="7" max="7" width="5.375" style="80" customWidth="1"/>
    <col min="8" max="8" width="5.5" style="80" customWidth="1"/>
    <col min="9" max="14" width="7.75" style="80" customWidth="1"/>
    <col min="15" max="15" width="4.375" style="80" customWidth="1"/>
    <col min="16" max="16384" width="8.875" style="80"/>
  </cols>
  <sheetData>
    <row r="1" spans="1:15" s="3" customFormat="1" x14ac:dyDescent="0.25">
      <c r="A1" s="302" t="s">
        <v>0</v>
      </c>
      <c r="B1" s="302"/>
      <c r="C1" s="302"/>
      <c r="D1" s="302"/>
      <c r="E1" s="302"/>
      <c r="F1" s="302"/>
      <c r="G1" s="302"/>
      <c r="H1" s="302"/>
      <c r="I1" s="1"/>
      <c r="J1" s="2"/>
      <c r="K1" s="1"/>
      <c r="L1" s="2"/>
      <c r="M1" s="1"/>
    </row>
    <row r="2" spans="1:15" s="3" customFormat="1" ht="15" customHeight="1" x14ac:dyDescent="0.25">
      <c r="A2" s="302" t="s">
        <v>1</v>
      </c>
      <c r="B2" s="302"/>
      <c r="C2" s="302"/>
      <c r="D2" s="302"/>
      <c r="E2" s="302"/>
      <c r="F2" s="302"/>
      <c r="G2" s="302"/>
      <c r="H2" s="302"/>
      <c r="I2" s="1"/>
      <c r="J2" s="2"/>
      <c r="K2" s="1"/>
      <c r="L2" s="2"/>
      <c r="M2" s="1"/>
    </row>
    <row r="3" spans="1:15" s="3" customFormat="1" ht="7.5" customHeight="1" x14ac:dyDescent="0.25">
      <c r="A3" s="303" t="s">
        <v>2</v>
      </c>
      <c r="B3" s="304"/>
      <c r="C3" s="304"/>
      <c r="D3" s="304"/>
      <c r="E3" s="304"/>
      <c r="F3" s="304"/>
      <c r="G3" s="304"/>
      <c r="H3" s="304"/>
      <c r="I3" s="1"/>
      <c r="J3" s="2"/>
      <c r="K3" s="1"/>
      <c r="L3" s="2"/>
      <c r="M3" s="1"/>
    </row>
    <row r="4" spans="1:15" s="3" customFormat="1" ht="27.75" customHeight="1" x14ac:dyDescent="0.25">
      <c r="A4" s="305" t="s">
        <v>618</v>
      </c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305"/>
    </row>
    <row r="5" spans="1:15" s="6" customFormat="1" ht="30" customHeight="1" x14ac:dyDescent="0.25">
      <c r="A5" s="306" t="s">
        <v>646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</row>
    <row r="6" spans="1:15" s="7" customFormat="1" ht="23.25" customHeight="1" x14ac:dyDescent="0.25">
      <c r="A6" s="7" t="s">
        <v>500</v>
      </c>
      <c r="C6" s="8"/>
      <c r="D6" s="8"/>
      <c r="E6" s="8"/>
      <c r="F6" s="8"/>
      <c r="G6" s="8"/>
      <c r="H6" s="8"/>
      <c r="I6" s="9"/>
      <c r="J6" s="9" t="s">
        <v>4</v>
      </c>
      <c r="K6" s="8"/>
      <c r="L6" s="8"/>
      <c r="M6" s="9"/>
      <c r="N6" s="3"/>
    </row>
    <row r="7" spans="1:15" s="8" customFormat="1" ht="29.25" customHeight="1" x14ac:dyDescent="0.2">
      <c r="A7" s="290" t="s">
        <v>5</v>
      </c>
      <c r="B7" s="290" t="s">
        <v>6</v>
      </c>
      <c r="C7" s="294" t="s">
        <v>225</v>
      </c>
      <c r="D7" s="290" t="s">
        <v>7</v>
      </c>
      <c r="E7" s="308" t="s">
        <v>8</v>
      </c>
      <c r="F7" s="309"/>
      <c r="G7" s="309"/>
      <c r="H7" s="310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11" t="s">
        <v>14</v>
      </c>
      <c r="O7" s="299" t="s">
        <v>467</v>
      </c>
    </row>
    <row r="8" spans="1:15" s="8" customFormat="1" ht="63" x14ac:dyDescent="0.2">
      <c r="A8" s="291"/>
      <c r="B8" s="291"/>
      <c r="C8" s="298"/>
      <c r="D8" s="291"/>
      <c r="E8" s="10" t="s">
        <v>15</v>
      </c>
      <c r="F8" s="12" t="s">
        <v>16</v>
      </c>
      <c r="G8" s="12" t="s">
        <v>17</v>
      </c>
      <c r="H8" s="12" t="s">
        <v>18</v>
      </c>
      <c r="I8" s="30" t="s">
        <v>615</v>
      </c>
      <c r="J8" s="30" t="s">
        <v>473</v>
      </c>
      <c r="K8" s="30" t="s">
        <v>539</v>
      </c>
      <c r="L8" s="26" t="s">
        <v>540</v>
      </c>
      <c r="M8" s="30" t="s">
        <v>616</v>
      </c>
      <c r="N8" s="12" t="s">
        <v>617</v>
      </c>
      <c r="O8" s="300"/>
    </row>
    <row r="9" spans="1:15" s="13" customFormat="1" ht="23.1" customHeight="1" x14ac:dyDescent="0.25">
      <c r="A9" s="28" t="s">
        <v>19</v>
      </c>
      <c r="B9" s="111" t="s">
        <v>20</v>
      </c>
      <c r="C9" s="109"/>
      <c r="D9" s="28">
        <f t="shared" ref="D9:N9" si="0">SUM(D10:D16)</f>
        <v>19</v>
      </c>
      <c r="E9" s="28">
        <f>SUM(E10:E16)</f>
        <v>435</v>
      </c>
      <c r="F9" s="28">
        <f t="shared" si="0"/>
        <v>157</v>
      </c>
      <c r="G9" s="28">
        <f t="shared" si="0"/>
        <v>255</v>
      </c>
      <c r="H9" s="28">
        <f t="shared" si="0"/>
        <v>23</v>
      </c>
      <c r="I9" s="141">
        <f t="shared" si="0"/>
        <v>225</v>
      </c>
      <c r="J9" s="84">
        <f t="shared" si="0"/>
        <v>210</v>
      </c>
      <c r="K9" s="84">
        <f t="shared" si="0"/>
        <v>0</v>
      </c>
      <c r="L9" s="170">
        <f t="shared" si="0"/>
        <v>0</v>
      </c>
      <c r="M9" s="84">
        <f t="shared" si="0"/>
        <v>0</v>
      </c>
      <c r="N9" s="84">
        <f t="shared" si="0"/>
        <v>0</v>
      </c>
      <c r="O9" s="28"/>
    </row>
    <row r="10" spans="1:15" s="14" customFormat="1" ht="23.1" customHeight="1" x14ac:dyDescent="0.25">
      <c r="A10" s="40">
        <v>1</v>
      </c>
      <c r="B10" s="106" t="s">
        <v>561</v>
      </c>
      <c r="C10" s="140" t="s">
        <v>227</v>
      </c>
      <c r="D10" s="67">
        <v>5</v>
      </c>
      <c r="E10" s="67">
        <v>75</v>
      </c>
      <c r="F10" s="67">
        <v>41</v>
      </c>
      <c r="G10" s="67">
        <v>29</v>
      </c>
      <c r="H10" s="67">
        <v>5</v>
      </c>
      <c r="I10" s="37"/>
      <c r="J10" s="37">
        <v>75</v>
      </c>
      <c r="K10" s="104"/>
      <c r="L10" s="54"/>
      <c r="M10" s="29"/>
      <c r="N10" s="29"/>
      <c r="O10" s="29"/>
    </row>
    <row r="11" spans="1:15" s="14" customFormat="1" ht="23.1" customHeight="1" x14ac:dyDescent="0.25">
      <c r="A11" s="40">
        <v>2</v>
      </c>
      <c r="B11" s="106" t="s">
        <v>22</v>
      </c>
      <c r="C11" s="140" t="s">
        <v>227</v>
      </c>
      <c r="D11" s="67">
        <v>2</v>
      </c>
      <c r="E11" s="67">
        <v>30</v>
      </c>
      <c r="F11" s="67">
        <v>18</v>
      </c>
      <c r="G11" s="67">
        <v>10</v>
      </c>
      <c r="H11" s="67">
        <v>2</v>
      </c>
      <c r="I11" s="37">
        <v>30</v>
      </c>
      <c r="J11" s="37"/>
      <c r="K11" s="104"/>
      <c r="L11" s="54"/>
      <c r="M11" s="29"/>
      <c r="N11" s="30"/>
      <c r="O11" s="30"/>
    </row>
    <row r="12" spans="1:15" s="14" customFormat="1" ht="23.1" customHeight="1" x14ac:dyDescent="0.25">
      <c r="A12" s="40">
        <v>3</v>
      </c>
      <c r="B12" s="106" t="s">
        <v>23</v>
      </c>
      <c r="C12" s="140" t="s">
        <v>227</v>
      </c>
      <c r="D12" s="67">
        <v>2</v>
      </c>
      <c r="E12" s="67">
        <v>60</v>
      </c>
      <c r="F12" s="67">
        <v>5</v>
      </c>
      <c r="G12" s="67">
        <v>51</v>
      </c>
      <c r="H12" s="67">
        <v>4</v>
      </c>
      <c r="I12" s="58">
        <v>60</v>
      </c>
      <c r="J12" s="37"/>
      <c r="K12" s="104"/>
      <c r="L12" s="54"/>
      <c r="M12" s="29"/>
      <c r="N12" s="29"/>
      <c r="O12" s="29"/>
    </row>
    <row r="13" spans="1:15" s="14" customFormat="1" ht="23.1" customHeight="1" x14ac:dyDescent="0.25">
      <c r="A13" s="40">
        <v>4</v>
      </c>
      <c r="B13" s="106" t="s">
        <v>536</v>
      </c>
      <c r="C13" s="140" t="s">
        <v>227</v>
      </c>
      <c r="D13" s="67">
        <v>3</v>
      </c>
      <c r="E13" s="67">
        <v>75</v>
      </c>
      <c r="F13" s="67">
        <v>36</v>
      </c>
      <c r="G13" s="67">
        <v>35</v>
      </c>
      <c r="H13" s="67">
        <v>4</v>
      </c>
      <c r="I13" s="58">
        <v>75</v>
      </c>
      <c r="J13" s="37"/>
      <c r="K13" s="104"/>
      <c r="L13" s="54"/>
      <c r="M13" s="29"/>
      <c r="N13" s="29"/>
      <c r="O13" s="29"/>
    </row>
    <row r="14" spans="1:15" s="14" customFormat="1" ht="23.1" customHeight="1" x14ac:dyDescent="0.25">
      <c r="A14" s="40">
        <v>5</v>
      </c>
      <c r="B14" s="106" t="s">
        <v>24</v>
      </c>
      <c r="C14" s="140" t="s">
        <v>227</v>
      </c>
      <c r="D14" s="67">
        <v>3</v>
      </c>
      <c r="E14" s="67">
        <v>75</v>
      </c>
      <c r="F14" s="31">
        <v>15</v>
      </c>
      <c r="G14" s="31">
        <v>58</v>
      </c>
      <c r="H14" s="67">
        <v>2</v>
      </c>
      <c r="I14" s="37"/>
      <c r="J14" s="37">
        <v>75</v>
      </c>
      <c r="K14" s="104"/>
      <c r="L14" s="54"/>
      <c r="M14" s="29"/>
      <c r="N14" s="29"/>
      <c r="O14" s="29"/>
    </row>
    <row r="15" spans="1:15" s="14" customFormat="1" ht="23.1" customHeight="1" x14ac:dyDescent="0.25">
      <c r="A15" s="40">
        <v>6</v>
      </c>
      <c r="B15" s="106" t="s">
        <v>26</v>
      </c>
      <c r="C15" s="140" t="s">
        <v>229</v>
      </c>
      <c r="D15" s="67">
        <v>2</v>
      </c>
      <c r="E15" s="67">
        <v>60</v>
      </c>
      <c r="F15" s="31">
        <v>21</v>
      </c>
      <c r="G15" s="31">
        <v>36</v>
      </c>
      <c r="H15" s="67">
        <v>3</v>
      </c>
      <c r="I15" s="37">
        <v>60</v>
      </c>
      <c r="J15" s="37"/>
      <c r="K15" s="104"/>
      <c r="L15" s="54"/>
      <c r="M15" s="29"/>
      <c r="N15" s="29"/>
      <c r="O15" s="29"/>
    </row>
    <row r="16" spans="1:15" s="14" customFormat="1" ht="23.1" customHeight="1" x14ac:dyDescent="0.25">
      <c r="A16" s="40">
        <v>7</v>
      </c>
      <c r="B16" s="106" t="s">
        <v>27</v>
      </c>
      <c r="C16" s="140" t="s">
        <v>229</v>
      </c>
      <c r="D16" s="67">
        <v>2</v>
      </c>
      <c r="E16" s="67">
        <v>60</v>
      </c>
      <c r="F16" s="31">
        <v>21</v>
      </c>
      <c r="G16" s="31">
        <v>36</v>
      </c>
      <c r="H16" s="67">
        <v>3</v>
      </c>
      <c r="I16" s="37"/>
      <c r="J16" s="37">
        <v>60</v>
      </c>
      <c r="K16" s="104"/>
      <c r="L16" s="54"/>
      <c r="M16" s="29"/>
      <c r="N16" s="29"/>
      <c r="O16" s="29"/>
    </row>
    <row r="17" spans="1:15" s="14" customFormat="1" ht="23.1" customHeight="1" x14ac:dyDescent="0.25">
      <c r="A17" s="30" t="s">
        <v>28</v>
      </c>
      <c r="B17" s="151" t="s">
        <v>29</v>
      </c>
      <c r="C17" s="86"/>
      <c r="D17" s="120">
        <f>D18+D30+D45</f>
        <v>67</v>
      </c>
      <c r="E17" s="120">
        <f>E18+E30+E45</f>
        <v>1515</v>
      </c>
      <c r="F17" s="120">
        <f>F18+F30+F45</f>
        <v>462</v>
      </c>
      <c r="G17" s="120">
        <f>(G18+G30+G45+G50+G55)</f>
        <v>1674</v>
      </c>
      <c r="H17" s="120">
        <f>(H18+H30+H45+H50+H55)</f>
        <v>84</v>
      </c>
      <c r="I17" s="30">
        <f t="shared" ref="I17:M17" si="1">I18+I30</f>
        <v>105</v>
      </c>
      <c r="J17" s="30">
        <f t="shared" si="1"/>
        <v>300</v>
      </c>
      <c r="K17" s="30">
        <f t="shared" si="1"/>
        <v>345</v>
      </c>
      <c r="L17" s="26">
        <f t="shared" si="1"/>
        <v>270</v>
      </c>
      <c r="M17" s="30">
        <f t="shared" si="1"/>
        <v>300</v>
      </c>
      <c r="N17" s="30">
        <f>N18+N30+N45</f>
        <v>120</v>
      </c>
      <c r="O17" s="30"/>
    </row>
    <row r="18" spans="1:15" s="13" customFormat="1" ht="23.1" customHeight="1" x14ac:dyDescent="0.25">
      <c r="A18" s="30" t="s">
        <v>30</v>
      </c>
      <c r="B18" s="111" t="s">
        <v>168</v>
      </c>
      <c r="C18" s="121"/>
      <c r="D18" s="121">
        <f t="shared" ref="D18:N18" si="2">SUM(D19:D29)</f>
        <v>24</v>
      </c>
      <c r="E18" s="121">
        <f>SUM(E19:E29)</f>
        <v>480</v>
      </c>
      <c r="F18" s="121">
        <f>SUM(F19:F29)</f>
        <v>224</v>
      </c>
      <c r="G18" s="121">
        <f t="shared" si="2"/>
        <v>232</v>
      </c>
      <c r="H18" s="121">
        <f t="shared" si="2"/>
        <v>24</v>
      </c>
      <c r="I18" s="30">
        <f t="shared" si="2"/>
        <v>105</v>
      </c>
      <c r="J18" s="30">
        <f t="shared" si="2"/>
        <v>300</v>
      </c>
      <c r="K18" s="30">
        <f t="shared" si="2"/>
        <v>75</v>
      </c>
      <c r="L18" s="26">
        <f t="shared" si="2"/>
        <v>0</v>
      </c>
      <c r="M18" s="30">
        <f t="shared" si="2"/>
        <v>0</v>
      </c>
      <c r="N18" s="30">
        <f t="shared" si="2"/>
        <v>0</v>
      </c>
      <c r="O18" s="30"/>
    </row>
    <row r="19" spans="1:15" s="14" customFormat="1" ht="23.1" customHeight="1" x14ac:dyDescent="0.25">
      <c r="A19" s="40">
        <v>8</v>
      </c>
      <c r="B19" s="106" t="s">
        <v>502</v>
      </c>
      <c r="C19" s="90" t="s">
        <v>226</v>
      </c>
      <c r="D19" s="67">
        <v>1</v>
      </c>
      <c r="E19" s="67">
        <v>15</v>
      </c>
      <c r="F19" s="67">
        <v>14</v>
      </c>
      <c r="G19" s="67">
        <v>0</v>
      </c>
      <c r="H19" s="67">
        <v>1</v>
      </c>
      <c r="I19" s="37">
        <v>15</v>
      </c>
      <c r="J19" s="37"/>
      <c r="K19" s="37"/>
      <c r="L19" s="59"/>
      <c r="M19" s="37"/>
      <c r="N19" s="37"/>
      <c r="O19" s="37"/>
    </row>
    <row r="20" spans="1:15" s="14" customFormat="1" ht="23.1" customHeight="1" x14ac:dyDescent="0.25">
      <c r="A20" s="40">
        <v>9</v>
      </c>
      <c r="B20" s="106" t="s">
        <v>503</v>
      </c>
      <c r="C20" s="90" t="s">
        <v>227</v>
      </c>
      <c r="D20" s="67">
        <v>2</v>
      </c>
      <c r="E20" s="67">
        <v>45</v>
      </c>
      <c r="F20" s="67">
        <v>14</v>
      </c>
      <c r="G20" s="67">
        <v>29</v>
      </c>
      <c r="H20" s="67">
        <v>2</v>
      </c>
      <c r="I20" s="37">
        <v>45</v>
      </c>
      <c r="J20" s="37"/>
      <c r="K20" s="30"/>
      <c r="L20" s="26"/>
      <c r="M20" s="30"/>
      <c r="N20" s="12"/>
      <c r="O20" s="12"/>
    </row>
    <row r="21" spans="1:15" s="14" customFormat="1" ht="23.1" customHeight="1" x14ac:dyDescent="0.25">
      <c r="A21" s="40">
        <v>10</v>
      </c>
      <c r="B21" s="106" t="s">
        <v>111</v>
      </c>
      <c r="C21" s="90" t="s">
        <v>226</v>
      </c>
      <c r="D21" s="67">
        <v>2</v>
      </c>
      <c r="E21" s="67">
        <v>30</v>
      </c>
      <c r="F21" s="67">
        <v>28</v>
      </c>
      <c r="G21" s="67">
        <v>0</v>
      </c>
      <c r="H21" s="67">
        <v>2</v>
      </c>
      <c r="I21" s="58"/>
      <c r="J21" s="37"/>
      <c r="K21" s="37">
        <v>30</v>
      </c>
      <c r="L21" s="26"/>
      <c r="M21" s="30"/>
      <c r="N21" s="12"/>
      <c r="O21" s="12"/>
    </row>
    <row r="22" spans="1:15" s="14" customFormat="1" ht="23.1" customHeight="1" x14ac:dyDescent="0.25">
      <c r="A22" s="40">
        <v>11</v>
      </c>
      <c r="B22" s="106" t="s">
        <v>504</v>
      </c>
      <c r="C22" s="90" t="s">
        <v>227</v>
      </c>
      <c r="D22" s="67">
        <v>2</v>
      </c>
      <c r="E22" s="67">
        <v>45</v>
      </c>
      <c r="F22" s="67">
        <v>14</v>
      </c>
      <c r="G22" s="67">
        <v>29</v>
      </c>
      <c r="H22" s="67">
        <v>2</v>
      </c>
      <c r="I22" s="37">
        <v>45</v>
      </c>
      <c r="J22" s="37"/>
      <c r="K22" s="37"/>
      <c r="L22" s="59"/>
      <c r="M22" s="30"/>
      <c r="N22" s="12"/>
      <c r="O22" s="12"/>
    </row>
    <row r="23" spans="1:15" s="14" customFormat="1" ht="23.1" customHeight="1" x14ac:dyDescent="0.25">
      <c r="A23" s="40">
        <v>12</v>
      </c>
      <c r="B23" s="106" t="s">
        <v>505</v>
      </c>
      <c r="C23" s="90" t="s">
        <v>227</v>
      </c>
      <c r="D23" s="67">
        <v>3</v>
      </c>
      <c r="E23" s="67">
        <v>60</v>
      </c>
      <c r="F23" s="67">
        <v>28</v>
      </c>
      <c r="G23" s="67">
        <v>29</v>
      </c>
      <c r="H23" s="67">
        <v>3</v>
      </c>
      <c r="I23" s="58"/>
      <c r="J23" s="37">
        <v>60</v>
      </c>
      <c r="K23" s="30"/>
      <c r="L23" s="26"/>
      <c r="M23" s="30"/>
      <c r="N23" s="12"/>
      <c r="O23" s="12"/>
    </row>
    <row r="24" spans="1:15" s="14" customFormat="1" ht="23.1" customHeight="1" x14ac:dyDescent="0.25">
      <c r="A24" s="40">
        <v>13</v>
      </c>
      <c r="B24" s="106" t="s">
        <v>506</v>
      </c>
      <c r="C24" s="90" t="s">
        <v>227</v>
      </c>
      <c r="D24" s="67">
        <v>2</v>
      </c>
      <c r="E24" s="67">
        <v>45</v>
      </c>
      <c r="F24" s="67">
        <v>14</v>
      </c>
      <c r="G24" s="67">
        <v>29</v>
      </c>
      <c r="H24" s="67">
        <v>2</v>
      </c>
      <c r="I24" s="58"/>
      <c r="J24" s="37">
        <v>45</v>
      </c>
      <c r="K24" s="30"/>
      <c r="L24" s="26"/>
      <c r="M24" s="30"/>
      <c r="N24" s="12"/>
      <c r="O24" s="12"/>
    </row>
    <row r="25" spans="1:15" s="14" customFormat="1" ht="23.1" customHeight="1" x14ac:dyDescent="0.25">
      <c r="A25" s="40">
        <v>14</v>
      </c>
      <c r="B25" s="106" t="s">
        <v>507</v>
      </c>
      <c r="C25" s="90" t="s">
        <v>227</v>
      </c>
      <c r="D25" s="67">
        <v>3</v>
      </c>
      <c r="E25" s="67">
        <v>60</v>
      </c>
      <c r="F25" s="67">
        <v>28</v>
      </c>
      <c r="G25" s="67">
        <v>29</v>
      </c>
      <c r="H25" s="67">
        <v>3</v>
      </c>
      <c r="I25" s="58"/>
      <c r="J25" s="37">
        <v>60</v>
      </c>
      <c r="K25" s="30"/>
      <c r="L25" s="26"/>
      <c r="M25" s="30"/>
      <c r="N25" s="12"/>
      <c r="O25" s="12"/>
    </row>
    <row r="26" spans="1:15" s="14" customFormat="1" ht="23.1" customHeight="1" x14ac:dyDescent="0.25">
      <c r="A26" s="40">
        <v>15</v>
      </c>
      <c r="B26" s="106" t="s">
        <v>508</v>
      </c>
      <c r="C26" s="90" t="s">
        <v>226</v>
      </c>
      <c r="D26" s="67">
        <v>2</v>
      </c>
      <c r="E26" s="67">
        <v>30</v>
      </c>
      <c r="F26" s="67">
        <v>28</v>
      </c>
      <c r="G26" s="67">
        <v>0</v>
      </c>
      <c r="H26" s="67">
        <v>2</v>
      </c>
      <c r="I26" s="58"/>
      <c r="J26" s="37">
        <v>30</v>
      </c>
      <c r="K26" s="30"/>
      <c r="L26" s="26"/>
      <c r="M26" s="30"/>
      <c r="N26" s="12"/>
      <c r="O26" s="12"/>
    </row>
    <row r="27" spans="1:15" s="14" customFormat="1" ht="23.1" customHeight="1" x14ac:dyDescent="0.25">
      <c r="A27" s="40">
        <v>16</v>
      </c>
      <c r="B27" s="106" t="s">
        <v>509</v>
      </c>
      <c r="C27" s="90" t="s">
        <v>227</v>
      </c>
      <c r="D27" s="67">
        <v>2</v>
      </c>
      <c r="E27" s="67">
        <v>45</v>
      </c>
      <c r="F27" s="67">
        <v>14</v>
      </c>
      <c r="G27" s="67">
        <v>29</v>
      </c>
      <c r="H27" s="67">
        <v>2</v>
      </c>
      <c r="I27" s="58"/>
      <c r="J27" s="37"/>
      <c r="K27" s="37">
        <v>45</v>
      </c>
      <c r="L27" s="26"/>
      <c r="M27" s="30"/>
      <c r="N27" s="12"/>
      <c r="O27" s="12"/>
    </row>
    <row r="28" spans="1:15" s="14" customFormat="1" ht="23.1" customHeight="1" x14ac:dyDescent="0.25">
      <c r="A28" s="40">
        <v>17</v>
      </c>
      <c r="B28" s="106" t="s">
        <v>510</v>
      </c>
      <c r="C28" s="90" t="s">
        <v>227</v>
      </c>
      <c r="D28" s="67">
        <v>3</v>
      </c>
      <c r="E28" s="67">
        <v>75</v>
      </c>
      <c r="F28" s="67">
        <v>14</v>
      </c>
      <c r="G28" s="67">
        <v>58</v>
      </c>
      <c r="H28" s="67">
        <v>3</v>
      </c>
      <c r="I28" s="58"/>
      <c r="J28" s="37">
        <v>75</v>
      </c>
      <c r="K28" s="37"/>
      <c r="L28" s="26"/>
      <c r="M28" s="30"/>
      <c r="N28" s="12"/>
      <c r="O28" s="12"/>
    </row>
    <row r="29" spans="1:15" s="13" customFormat="1" ht="23.1" customHeight="1" x14ac:dyDescent="0.25">
      <c r="A29" s="40">
        <v>18</v>
      </c>
      <c r="B29" s="106" t="s">
        <v>511</v>
      </c>
      <c r="C29" s="90" t="s">
        <v>226</v>
      </c>
      <c r="D29" s="67">
        <v>2</v>
      </c>
      <c r="E29" s="67">
        <v>30</v>
      </c>
      <c r="F29" s="67">
        <v>28</v>
      </c>
      <c r="G29" s="67">
        <v>0</v>
      </c>
      <c r="H29" s="67">
        <v>2</v>
      </c>
      <c r="I29" s="58"/>
      <c r="J29" s="37">
        <v>30</v>
      </c>
      <c r="K29" s="37"/>
      <c r="L29" s="26"/>
      <c r="M29" s="30"/>
      <c r="N29" s="12"/>
      <c r="O29" s="12"/>
    </row>
    <row r="30" spans="1:15" s="13" customFormat="1" ht="23.1" customHeight="1" x14ac:dyDescent="0.25">
      <c r="A30" s="30" t="s">
        <v>41</v>
      </c>
      <c r="B30" s="152" t="s">
        <v>42</v>
      </c>
      <c r="C30" s="122"/>
      <c r="D30" s="123">
        <f t="shared" ref="D30:N30" si="3">SUM(D31:D44)</f>
        <v>38</v>
      </c>
      <c r="E30" s="123">
        <f>SUM(E31:E44)</f>
        <v>915</v>
      </c>
      <c r="F30" s="123">
        <f>SUM(F31:F44)</f>
        <v>210</v>
      </c>
      <c r="G30" s="123">
        <f>SUM(G31:G44)</f>
        <v>667</v>
      </c>
      <c r="H30" s="123">
        <f t="shared" si="3"/>
        <v>38</v>
      </c>
      <c r="I30" s="30">
        <f t="shared" si="3"/>
        <v>0</v>
      </c>
      <c r="J30" s="30">
        <f t="shared" si="3"/>
        <v>0</v>
      </c>
      <c r="K30" s="30">
        <f t="shared" si="3"/>
        <v>270</v>
      </c>
      <c r="L30" s="26">
        <f t="shared" si="3"/>
        <v>270</v>
      </c>
      <c r="M30" s="30">
        <f t="shared" si="3"/>
        <v>300</v>
      </c>
      <c r="N30" s="30">
        <f t="shared" si="3"/>
        <v>75</v>
      </c>
      <c r="O30" s="30"/>
    </row>
    <row r="31" spans="1:15" s="13" customFormat="1" ht="23.1" customHeight="1" x14ac:dyDescent="0.25">
      <c r="A31" s="124">
        <v>19</v>
      </c>
      <c r="B31" s="106" t="s">
        <v>512</v>
      </c>
      <c r="C31" s="90" t="s">
        <v>227</v>
      </c>
      <c r="D31" s="67">
        <v>3</v>
      </c>
      <c r="E31" s="67">
        <v>60</v>
      </c>
      <c r="F31" s="67">
        <v>28</v>
      </c>
      <c r="G31" s="67">
        <v>29</v>
      </c>
      <c r="H31" s="67">
        <v>3</v>
      </c>
      <c r="I31" s="58"/>
      <c r="J31" s="37"/>
      <c r="K31" s="37">
        <v>60</v>
      </c>
      <c r="L31" s="59"/>
      <c r="M31" s="37"/>
      <c r="N31" s="12"/>
      <c r="O31" s="12"/>
    </row>
    <row r="32" spans="1:15" s="13" customFormat="1" ht="23.1" customHeight="1" x14ac:dyDescent="0.25">
      <c r="A32" s="124">
        <v>20</v>
      </c>
      <c r="B32" s="106" t="s">
        <v>513</v>
      </c>
      <c r="C32" s="90" t="s">
        <v>227</v>
      </c>
      <c r="D32" s="67">
        <v>2</v>
      </c>
      <c r="E32" s="67">
        <v>45</v>
      </c>
      <c r="F32" s="67">
        <v>14</v>
      </c>
      <c r="G32" s="67">
        <v>29</v>
      </c>
      <c r="H32" s="67">
        <v>2</v>
      </c>
      <c r="I32" s="58"/>
      <c r="J32" s="37"/>
      <c r="K32" s="37">
        <v>45</v>
      </c>
      <c r="L32" s="59"/>
      <c r="M32" s="37"/>
      <c r="N32" s="12"/>
      <c r="O32" s="12"/>
    </row>
    <row r="33" spans="1:15" s="13" customFormat="1" ht="31.5" x14ac:dyDescent="0.25">
      <c r="A33" s="124">
        <v>21</v>
      </c>
      <c r="B33" s="106" t="s">
        <v>514</v>
      </c>
      <c r="C33" s="90" t="s">
        <v>227</v>
      </c>
      <c r="D33" s="67">
        <v>3</v>
      </c>
      <c r="E33" s="67">
        <v>75</v>
      </c>
      <c r="F33" s="67">
        <v>14</v>
      </c>
      <c r="G33" s="67">
        <v>58</v>
      </c>
      <c r="H33" s="67">
        <v>3</v>
      </c>
      <c r="I33" s="58"/>
      <c r="J33" s="37"/>
      <c r="K33" s="37">
        <v>75</v>
      </c>
      <c r="L33" s="59"/>
      <c r="M33" s="37"/>
      <c r="N33" s="12"/>
      <c r="O33" s="12"/>
    </row>
    <row r="34" spans="1:15" s="13" customFormat="1" ht="31.5" x14ac:dyDescent="0.25">
      <c r="A34" s="124">
        <v>22</v>
      </c>
      <c r="B34" s="106" t="s">
        <v>515</v>
      </c>
      <c r="C34" s="90" t="s">
        <v>227</v>
      </c>
      <c r="D34" s="67">
        <v>2</v>
      </c>
      <c r="E34" s="67">
        <v>45</v>
      </c>
      <c r="F34" s="67">
        <v>14</v>
      </c>
      <c r="G34" s="67">
        <v>29</v>
      </c>
      <c r="H34" s="67">
        <v>2</v>
      </c>
      <c r="I34" s="58"/>
      <c r="J34" s="37"/>
      <c r="K34" s="37">
        <v>45</v>
      </c>
      <c r="L34" s="59"/>
      <c r="M34" s="37"/>
      <c r="N34" s="12"/>
      <c r="O34" s="12"/>
    </row>
    <row r="35" spans="1:15" s="13" customFormat="1" ht="23.1" customHeight="1" x14ac:dyDescent="0.25">
      <c r="A35" s="124">
        <v>23</v>
      </c>
      <c r="B35" s="106" t="s">
        <v>516</v>
      </c>
      <c r="C35" s="90" t="s">
        <v>227</v>
      </c>
      <c r="D35" s="67">
        <v>2</v>
      </c>
      <c r="E35" s="67">
        <v>45</v>
      </c>
      <c r="F35" s="67">
        <v>14</v>
      </c>
      <c r="G35" s="67">
        <v>29</v>
      </c>
      <c r="H35" s="67">
        <v>2</v>
      </c>
      <c r="I35" s="58"/>
      <c r="J35" s="37"/>
      <c r="K35" s="37">
        <v>45</v>
      </c>
      <c r="L35" s="59"/>
      <c r="M35" s="37"/>
      <c r="N35" s="12"/>
      <c r="O35" s="12"/>
    </row>
    <row r="36" spans="1:15" s="13" customFormat="1" ht="23.1" customHeight="1" x14ac:dyDescent="0.25">
      <c r="A36" s="124">
        <v>24</v>
      </c>
      <c r="B36" s="106" t="s">
        <v>517</v>
      </c>
      <c r="C36" s="90" t="s">
        <v>227</v>
      </c>
      <c r="D36" s="67">
        <v>2</v>
      </c>
      <c r="E36" s="67">
        <v>45</v>
      </c>
      <c r="F36" s="67">
        <v>14</v>
      </c>
      <c r="G36" s="67">
        <v>29</v>
      </c>
      <c r="H36" s="67">
        <v>2</v>
      </c>
      <c r="I36" s="58"/>
      <c r="J36" s="37"/>
      <c r="K36" s="37"/>
      <c r="L36" s="59">
        <v>45</v>
      </c>
      <c r="M36" s="37"/>
      <c r="N36" s="12"/>
      <c r="O36" s="12"/>
    </row>
    <row r="37" spans="1:15" s="13" customFormat="1" ht="23.1" customHeight="1" x14ac:dyDescent="0.25">
      <c r="A37" s="124">
        <v>25</v>
      </c>
      <c r="B37" s="106" t="s">
        <v>518</v>
      </c>
      <c r="C37" s="90" t="s">
        <v>227</v>
      </c>
      <c r="D37" s="67">
        <v>3</v>
      </c>
      <c r="E37" s="67">
        <v>75</v>
      </c>
      <c r="F37" s="67">
        <v>14</v>
      </c>
      <c r="G37" s="67">
        <v>58</v>
      </c>
      <c r="H37" s="67">
        <v>3</v>
      </c>
      <c r="I37" s="58"/>
      <c r="J37" s="37"/>
      <c r="K37" s="37"/>
      <c r="L37" s="59">
        <v>75</v>
      </c>
      <c r="M37" s="37"/>
      <c r="N37" s="12"/>
      <c r="O37" s="12"/>
    </row>
    <row r="38" spans="1:15" s="13" customFormat="1" ht="23.1" customHeight="1" x14ac:dyDescent="0.25">
      <c r="A38" s="124">
        <v>26</v>
      </c>
      <c r="B38" s="106" t="s">
        <v>519</v>
      </c>
      <c r="C38" s="90" t="s">
        <v>227</v>
      </c>
      <c r="D38" s="67">
        <v>3</v>
      </c>
      <c r="E38" s="67">
        <v>75</v>
      </c>
      <c r="F38" s="67">
        <v>14</v>
      </c>
      <c r="G38" s="67">
        <v>58</v>
      </c>
      <c r="H38" s="67">
        <v>3</v>
      </c>
      <c r="I38" s="58"/>
      <c r="J38" s="37"/>
      <c r="K38" s="37"/>
      <c r="L38" s="59">
        <v>75</v>
      </c>
      <c r="M38" s="37"/>
      <c r="N38" s="12"/>
      <c r="O38" s="12"/>
    </row>
    <row r="39" spans="1:15" s="13" customFormat="1" ht="23.1" customHeight="1" x14ac:dyDescent="0.25">
      <c r="A39" s="124">
        <v>27</v>
      </c>
      <c r="B39" s="106" t="s">
        <v>520</v>
      </c>
      <c r="C39" s="90" t="s">
        <v>227</v>
      </c>
      <c r="D39" s="67">
        <v>3</v>
      </c>
      <c r="E39" s="67">
        <v>75</v>
      </c>
      <c r="F39" s="67">
        <v>14</v>
      </c>
      <c r="G39" s="67">
        <v>58</v>
      </c>
      <c r="H39" s="67">
        <v>3</v>
      </c>
      <c r="I39" s="58"/>
      <c r="J39" s="37"/>
      <c r="K39" s="37"/>
      <c r="L39" s="59"/>
      <c r="M39" s="37">
        <v>75</v>
      </c>
      <c r="N39" s="12"/>
      <c r="O39" s="12"/>
    </row>
    <row r="40" spans="1:15" s="13" customFormat="1" ht="31.5" x14ac:dyDescent="0.25">
      <c r="A40" s="124">
        <v>28</v>
      </c>
      <c r="B40" s="106" t="s">
        <v>521</v>
      </c>
      <c r="C40" s="90" t="s">
        <v>227</v>
      </c>
      <c r="D40" s="67">
        <v>3</v>
      </c>
      <c r="E40" s="67">
        <v>75</v>
      </c>
      <c r="F40" s="67">
        <v>14</v>
      </c>
      <c r="G40" s="67">
        <v>58</v>
      </c>
      <c r="H40" s="67">
        <v>3</v>
      </c>
      <c r="I40" s="58"/>
      <c r="J40" s="37"/>
      <c r="K40" s="37"/>
      <c r="L40" s="59">
        <v>75</v>
      </c>
      <c r="M40" s="37"/>
      <c r="N40" s="12"/>
      <c r="O40" s="12"/>
    </row>
    <row r="41" spans="1:15" s="13" customFormat="1" ht="31.5" x14ac:dyDescent="0.25">
      <c r="A41" s="124">
        <v>29</v>
      </c>
      <c r="B41" s="106" t="s">
        <v>522</v>
      </c>
      <c r="C41" s="90" t="s">
        <v>227</v>
      </c>
      <c r="D41" s="67">
        <v>3</v>
      </c>
      <c r="E41" s="67">
        <v>75</v>
      </c>
      <c r="F41" s="67">
        <v>14</v>
      </c>
      <c r="G41" s="67">
        <v>58</v>
      </c>
      <c r="H41" s="67">
        <v>3</v>
      </c>
      <c r="I41" s="58"/>
      <c r="J41" s="37"/>
      <c r="K41" s="37"/>
      <c r="L41" s="59"/>
      <c r="M41" s="37">
        <v>75</v>
      </c>
      <c r="N41" s="12"/>
      <c r="O41" s="12"/>
    </row>
    <row r="42" spans="1:15" s="13" customFormat="1" ht="31.5" x14ac:dyDescent="0.25">
      <c r="A42" s="124">
        <v>30</v>
      </c>
      <c r="B42" s="106" t="s">
        <v>523</v>
      </c>
      <c r="C42" s="90" t="s">
        <v>227</v>
      </c>
      <c r="D42" s="67">
        <v>3</v>
      </c>
      <c r="E42" s="67">
        <v>75</v>
      </c>
      <c r="F42" s="67">
        <v>14</v>
      </c>
      <c r="G42" s="67">
        <v>58</v>
      </c>
      <c r="H42" s="67">
        <v>3</v>
      </c>
      <c r="I42" s="58"/>
      <c r="J42" s="37"/>
      <c r="K42" s="37"/>
      <c r="L42" s="59"/>
      <c r="M42" s="37">
        <v>75</v>
      </c>
      <c r="N42" s="12"/>
      <c r="O42" s="12"/>
    </row>
    <row r="43" spans="1:15" s="14" customFormat="1" ht="31.5" x14ac:dyDescent="0.25">
      <c r="A43" s="124">
        <v>31</v>
      </c>
      <c r="B43" s="106" t="s">
        <v>524</v>
      </c>
      <c r="C43" s="90" t="s">
        <v>227</v>
      </c>
      <c r="D43" s="67">
        <v>3</v>
      </c>
      <c r="E43" s="67">
        <v>75</v>
      </c>
      <c r="F43" s="67">
        <v>14</v>
      </c>
      <c r="G43" s="67">
        <v>58</v>
      </c>
      <c r="H43" s="67">
        <v>3</v>
      </c>
      <c r="I43" s="58"/>
      <c r="J43" s="37"/>
      <c r="K43" s="37"/>
      <c r="L43" s="59"/>
      <c r="M43" s="37">
        <v>75</v>
      </c>
      <c r="N43" s="12"/>
      <c r="O43" s="12"/>
    </row>
    <row r="44" spans="1:15" s="14" customFormat="1" ht="23.1" customHeight="1" x14ac:dyDescent="0.25">
      <c r="A44" s="124">
        <v>32</v>
      </c>
      <c r="B44" s="106" t="s">
        <v>525</v>
      </c>
      <c r="C44" s="90" t="s">
        <v>227</v>
      </c>
      <c r="D44" s="67">
        <v>3</v>
      </c>
      <c r="E44" s="67">
        <v>75</v>
      </c>
      <c r="F44" s="67">
        <v>14</v>
      </c>
      <c r="G44" s="67">
        <v>58</v>
      </c>
      <c r="H44" s="67">
        <v>3</v>
      </c>
      <c r="I44" s="58"/>
      <c r="J44" s="37"/>
      <c r="K44" s="37"/>
      <c r="L44" s="59"/>
      <c r="M44" s="37"/>
      <c r="N44" s="67">
        <v>75</v>
      </c>
      <c r="O44" s="12"/>
    </row>
    <row r="45" spans="1:15" s="14" customFormat="1" ht="31.5" x14ac:dyDescent="0.25">
      <c r="A45" s="99" t="s">
        <v>94</v>
      </c>
      <c r="B45" s="153" t="s">
        <v>526</v>
      </c>
      <c r="C45" s="125"/>
      <c r="D45" s="126">
        <v>5</v>
      </c>
      <c r="E45" s="126">
        <f>(E46+E47)</f>
        <v>120</v>
      </c>
      <c r="F45" s="126">
        <f>(F46+F47)</f>
        <v>28</v>
      </c>
      <c r="G45" s="126">
        <f>(G46+G47)</f>
        <v>87</v>
      </c>
      <c r="H45" s="126">
        <f>(H46+H47)</f>
        <v>5</v>
      </c>
      <c r="I45" s="171"/>
      <c r="J45" s="37"/>
      <c r="K45" s="37"/>
      <c r="L45" s="59"/>
      <c r="M45" s="30">
        <v>75</v>
      </c>
      <c r="N45" s="30">
        <v>45</v>
      </c>
      <c r="O45" s="37"/>
    </row>
    <row r="46" spans="1:15" s="14" customFormat="1" ht="23.1" customHeight="1" x14ac:dyDescent="0.25">
      <c r="A46" s="124">
        <v>33</v>
      </c>
      <c r="B46" s="106" t="s">
        <v>527</v>
      </c>
      <c r="C46" s="90" t="s">
        <v>227</v>
      </c>
      <c r="D46" s="67">
        <v>2</v>
      </c>
      <c r="E46" s="67">
        <v>45</v>
      </c>
      <c r="F46" s="67">
        <v>14</v>
      </c>
      <c r="G46" s="67">
        <v>29</v>
      </c>
      <c r="H46" s="67">
        <v>2</v>
      </c>
      <c r="I46" s="37"/>
      <c r="J46" s="37"/>
      <c r="K46" s="37"/>
      <c r="L46" s="59"/>
      <c r="M46" s="37"/>
      <c r="N46" s="37"/>
      <c r="O46" s="37"/>
    </row>
    <row r="47" spans="1:15" s="13" customFormat="1" ht="23.1" customHeight="1" x14ac:dyDescent="0.25">
      <c r="A47" s="124">
        <v>34</v>
      </c>
      <c r="B47" s="45" t="s">
        <v>528</v>
      </c>
      <c r="C47" s="90" t="s">
        <v>227</v>
      </c>
      <c r="D47" s="39">
        <v>3</v>
      </c>
      <c r="E47" s="39">
        <v>75</v>
      </c>
      <c r="F47" s="127">
        <v>14</v>
      </c>
      <c r="G47" s="39">
        <v>58</v>
      </c>
      <c r="H47" s="39">
        <v>3</v>
      </c>
      <c r="I47" s="37"/>
      <c r="J47" s="37"/>
      <c r="K47" s="37"/>
      <c r="L47" s="59"/>
      <c r="M47" s="37"/>
      <c r="N47" s="37"/>
      <c r="O47" s="37"/>
    </row>
    <row r="48" spans="1:15" s="14" customFormat="1" ht="23.1" customHeight="1" x14ac:dyDescent="0.25">
      <c r="A48" s="124">
        <v>35</v>
      </c>
      <c r="B48" s="45" t="s">
        <v>529</v>
      </c>
      <c r="C48" s="90" t="s">
        <v>227</v>
      </c>
      <c r="D48" s="39">
        <v>3</v>
      </c>
      <c r="E48" s="39">
        <v>75</v>
      </c>
      <c r="F48" s="127">
        <v>14</v>
      </c>
      <c r="G48" s="39">
        <v>58</v>
      </c>
      <c r="H48" s="39">
        <v>3</v>
      </c>
      <c r="I48" s="37"/>
      <c r="J48" s="37"/>
      <c r="K48" s="37"/>
      <c r="L48" s="59"/>
      <c r="M48" s="37">
        <v>75</v>
      </c>
      <c r="N48" s="37"/>
      <c r="O48" s="37"/>
    </row>
    <row r="49" spans="1:16" s="14" customFormat="1" ht="23.1" customHeight="1" x14ac:dyDescent="0.25">
      <c r="A49" s="124">
        <v>36</v>
      </c>
      <c r="B49" s="45" t="s">
        <v>530</v>
      </c>
      <c r="C49" s="90" t="s">
        <v>227</v>
      </c>
      <c r="D49" s="39">
        <v>2</v>
      </c>
      <c r="E49" s="39">
        <v>45</v>
      </c>
      <c r="F49" s="127">
        <v>14</v>
      </c>
      <c r="G49" s="39">
        <v>29</v>
      </c>
      <c r="H49" s="39">
        <v>2</v>
      </c>
      <c r="I49" s="37"/>
      <c r="J49" s="37"/>
      <c r="K49" s="37"/>
      <c r="L49" s="59"/>
      <c r="M49" s="37"/>
      <c r="N49" s="39">
        <v>45</v>
      </c>
      <c r="O49" s="37"/>
    </row>
    <row r="50" spans="1:16" ht="31.5" x14ac:dyDescent="0.25">
      <c r="A50" s="30" t="s">
        <v>59</v>
      </c>
      <c r="B50" s="113" t="s">
        <v>60</v>
      </c>
      <c r="C50" s="123"/>
      <c r="D50" s="123">
        <f t="shared" ref="D50:M50" si="4">SUM(D51:D54)</f>
        <v>13</v>
      </c>
      <c r="E50" s="123">
        <f>SUM(E51:E54)</f>
        <v>585</v>
      </c>
      <c r="F50" s="123">
        <f t="shared" si="4"/>
        <v>0</v>
      </c>
      <c r="G50" s="123">
        <f>SUM(G51:G54)</f>
        <v>572</v>
      </c>
      <c r="H50" s="123">
        <f t="shared" si="4"/>
        <v>13</v>
      </c>
      <c r="I50" s="120">
        <f t="shared" si="4"/>
        <v>0</v>
      </c>
      <c r="J50" s="30">
        <f t="shared" si="4"/>
        <v>0</v>
      </c>
      <c r="K50" s="30">
        <f t="shared" si="4"/>
        <v>0</v>
      </c>
      <c r="L50" s="26">
        <f t="shared" si="4"/>
        <v>135</v>
      </c>
      <c r="M50" s="30">
        <f t="shared" si="4"/>
        <v>135</v>
      </c>
      <c r="N50" s="30">
        <f>SUM(N51:N54)</f>
        <v>315</v>
      </c>
      <c r="O50" s="30"/>
    </row>
    <row r="51" spans="1:16" ht="23.1" customHeight="1" x14ac:dyDescent="0.25">
      <c r="A51" s="40">
        <v>37</v>
      </c>
      <c r="B51" s="132" t="s">
        <v>531</v>
      </c>
      <c r="C51" s="62" t="s">
        <v>228</v>
      </c>
      <c r="D51" s="128">
        <v>3</v>
      </c>
      <c r="E51" s="128">
        <v>135</v>
      </c>
      <c r="F51" s="128">
        <v>0</v>
      </c>
      <c r="G51" s="128">
        <v>132</v>
      </c>
      <c r="H51" s="128">
        <v>3</v>
      </c>
      <c r="I51" s="58"/>
      <c r="J51" s="30"/>
      <c r="K51" s="37"/>
      <c r="L51" s="59">
        <v>135</v>
      </c>
      <c r="M51" s="42"/>
      <c r="N51" s="12"/>
      <c r="O51" s="12"/>
    </row>
    <row r="52" spans="1:16" ht="23.1" customHeight="1" x14ac:dyDescent="0.25">
      <c r="A52" s="40">
        <v>38</v>
      </c>
      <c r="B52" s="132" t="s">
        <v>532</v>
      </c>
      <c r="C52" s="62" t="s">
        <v>228</v>
      </c>
      <c r="D52" s="128">
        <v>3</v>
      </c>
      <c r="E52" s="128">
        <v>135</v>
      </c>
      <c r="F52" s="128">
        <v>0</v>
      </c>
      <c r="G52" s="128">
        <v>132</v>
      </c>
      <c r="H52" s="128">
        <v>3</v>
      </c>
      <c r="I52" s="58"/>
      <c r="J52" s="30"/>
      <c r="K52" s="37"/>
      <c r="L52" s="59"/>
      <c r="M52" s="59">
        <v>135</v>
      </c>
      <c r="N52" s="12"/>
      <c r="O52" s="12"/>
    </row>
    <row r="53" spans="1:16" ht="23.1" customHeight="1" x14ac:dyDescent="0.25">
      <c r="A53" s="40">
        <v>39</v>
      </c>
      <c r="B53" s="132" t="s">
        <v>533</v>
      </c>
      <c r="C53" s="62" t="s">
        <v>228</v>
      </c>
      <c r="D53" s="128">
        <v>3</v>
      </c>
      <c r="E53" s="128">
        <v>135</v>
      </c>
      <c r="F53" s="128">
        <v>0</v>
      </c>
      <c r="G53" s="128">
        <v>132</v>
      </c>
      <c r="H53" s="128">
        <v>3</v>
      </c>
      <c r="I53" s="58"/>
      <c r="J53" s="30"/>
      <c r="K53" s="30"/>
      <c r="L53" s="26"/>
      <c r="M53" s="42"/>
      <c r="N53" s="128">
        <v>135</v>
      </c>
      <c r="O53" s="12"/>
    </row>
    <row r="54" spans="1:16" ht="23.1" customHeight="1" x14ac:dyDescent="0.25">
      <c r="A54" s="40">
        <v>40</v>
      </c>
      <c r="B54" s="132" t="s">
        <v>497</v>
      </c>
      <c r="C54" s="62" t="s">
        <v>228</v>
      </c>
      <c r="D54" s="128">
        <v>4</v>
      </c>
      <c r="E54" s="128">
        <v>180</v>
      </c>
      <c r="F54" s="128">
        <v>0</v>
      </c>
      <c r="G54" s="128">
        <v>176</v>
      </c>
      <c r="H54" s="128">
        <v>4</v>
      </c>
      <c r="I54" s="58"/>
      <c r="J54" s="30"/>
      <c r="K54" s="30"/>
      <c r="L54" s="26"/>
      <c r="M54" s="42"/>
      <c r="N54" s="128">
        <v>180</v>
      </c>
      <c r="O54" s="12"/>
    </row>
    <row r="55" spans="1:16" ht="23.1" customHeight="1" x14ac:dyDescent="0.25">
      <c r="A55" s="30" t="s">
        <v>63</v>
      </c>
      <c r="B55" s="154" t="s">
        <v>566</v>
      </c>
      <c r="C55" s="129"/>
      <c r="D55" s="130">
        <f t="shared" ref="D55:N55" si="5">SUM(D56:D57)</f>
        <v>4</v>
      </c>
      <c r="E55" s="130">
        <f t="shared" si="5"/>
        <v>120</v>
      </c>
      <c r="F55" s="130">
        <f t="shared" si="5"/>
        <v>0</v>
      </c>
      <c r="G55" s="130">
        <f t="shared" si="5"/>
        <v>116</v>
      </c>
      <c r="H55" s="130">
        <f t="shared" si="5"/>
        <v>4</v>
      </c>
      <c r="I55" s="35">
        <f t="shared" si="5"/>
        <v>0</v>
      </c>
      <c r="J55" s="35">
        <f t="shared" si="5"/>
        <v>0</v>
      </c>
      <c r="K55" s="35">
        <f t="shared" si="5"/>
        <v>0</v>
      </c>
      <c r="L55" s="172">
        <f t="shared" si="5"/>
        <v>0</v>
      </c>
      <c r="M55" s="35">
        <f t="shared" si="5"/>
        <v>0</v>
      </c>
      <c r="N55" s="35">
        <f t="shared" si="5"/>
        <v>120</v>
      </c>
      <c r="O55" s="35"/>
    </row>
    <row r="56" spans="1:16" ht="23.1" customHeight="1" x14ac:dyDescent="0.25">
      <c r="A56" s="40">
        <v>41</v>
      </c>
      <c r="B56" s="106" t="s">
        <v>534</v>
      </c>
      <c r="C56" s="62" t="s">
        <v>228</v>
      </c>
      <c r="D56" s="67">
        <v>2</v>
      </c>
      <c r="E56" s="67">
        <v>60</v>
      </c>
      <c r="F56" s="67">
        <v>0</v>
      </c>
      <c r="G56" s="67">
        <v>58</v>
      </c>
      <c r="H56" s="67">
        <v>2</v>
      </c>
      <c r="I56" s="58"/>
      <c r="J56" s="37"/>
      <c r="K56" s="37"/>
      <c r="L56" s="59"/>
      <c r="M56" s="37"/>
      <c r="N56" s="67">
        <v>60</v>
      </c>
      <c r="O56" s="39"/>
    </row>
    <row r="57" spans="1:16" ht="23.1" customHeight="1" x14ac:dyDescent="0.25">
      <c r="A57" s="40">
        <v>42</v>
      </c>
      <c r="B57" s="106" t="s">
        <v>535</v>
      </c>
      <c r="C57" s="62" t="s">
        <v>228</v>
      </c>
      <c r="D57" s="67">
        <v>2</v>
      </c>
      <c r="E57" s="67">
        <v>60</v>
      </c>
      <c r="F57" s="67">
        <v>0</v>
      </c>
      <c r="G57" s="67">
        <v>58</v>
      </c>
      <c r="H57" s="67">
        <v>2</v>
      </c>
      <c r="I57" s="58"/>
      <c r="J57" s="37"/>
      <c r="K57" s="37"/>
      <c r="L57" s="59"/>
      <c r="M57" s="37"/>
      <c r="N57" s="67">
        <v>60</v>
      </c>
      <c r="O57" s="39"/>
    </row>
    <row r="58" spans="1:16" ht="23.1" customHeight="1" x14ac:dyDescent="0.25">
      <c r="A58" s="301" t="s">
        <v>15</v>
      </c>
      <c r="B58" s="298"/>
      <c r="C58" s="108"/>
      <c r="D58" s="120">
        <f>D9+D17+D50+D55</f>
        <v>103</v>
      </c>
      <c r="E58" s="120">
        <f>E55+E50+E17+E9</f>
        <v>2655</v>
      </c>
      <c r="F58" s="120">
        <f>F9+F17+F50</f>
        <v>619</v>
      </c>
      <c r="G58" s="120">
        <v>1929</v>
      </c>
      <c r="H58" s="120">
        <f>(H17+H9)</f>
        <v>107</v>
      </c>
      <c r="I58" s="30">
        <f t="shared" ref="I58:L58" si="6">I55+I50+I17+I9</f>
        <v>330</v>
      </c>
      <c r="J58" s="30">
        <f t="shared" si="6"/>
        <v>510</v>
      </c>
      <c r="K58" s="30">
        <f t="shared" si="6"/>
        <v>345</v>
      </c>
      <c r="L58" s="26">
        <f t="shared" si="6"/>
        <v>405</v>
      </c>
      <c r="M58" s="30">
        <f>M50+M45+M30+M9</f>
        <v>510</v>
      </c>
      <c r="N58" s="30">
        <f>N55+N50+N17</f>
        <v>555</v>
      </c>
      <c r="O58" s="30"/>
      <c r="P58" s="80" t="s">
        <v>624</v>
      </c>
    </row>
    <row r="60" spans="1:16" x14ac:dyDescent="0.25">
      <c r="A60" s="288" t="s">
        <v>563</v>
      </c>
      <c r="B60" s="288"/>
      <c r="C60" s="288"/>
      <c r="D60" s="288"/>
      <c r="E60" s="288"/>
      <c r="F60" s="288"/>
      <c r="G60" s="288"/>
      <c r="H60" s="288"/>
      <c r="I60" s="288"/>
      <c r="J60" s="288"/>
      <c r="K60" s="288"/>
      <c r="L60" s="288"/>
      <c r="M60" s="288"/>
      <c r="N60" s="288"/>
    </row>
  </sheetData>
  <mergeCells count="13">
    <mergeCell ref="A60:N60"/>
    <mergeCell ref="O7:O8"/>
    <mergeCell ref="A58:B58"/>
    <mergeCell ref="A1:H1"/>
    <mergeCell ref="A2:H2"/>
    <mergeCell ref="A3:H3"/>
    <mergeCell ref="A4:N4"/>
    <mergeCell ref="A5:N5"/>
    <mergeCell ref="A7:A8"/>
    <mergeCell ref="B7:B8"/>
    <mergeCell ref="C7:C8"/>
    <mergeCell ref="D7:D8"/>
    <mergeCell ref="E7:H7"/>
  </mergeCells>
  <printOptions horizontalCentered="1"/>
  <pageMargins left="0.5" right="0.5" top="0.4" bottom="0.4" header="0.1" footer="0.1"/>
  <pageSetup paperSize="9" orientation="landscape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4228B-9674-4CA5-B799-2DE768405497}">
  <sheetPr>
    <tabColor rgb="FFFFFF00"/>
  </sheetPr>
  <dimension ref="A1:P69"/>
  <sheetViews>
    <sheetView topLeftCell="A48" zoomScaleNormal="100" workbookViewId="0">
      <selection activeCell="H70" sqref="H70"/>
    </sheetView>
  </sheetViews>
  <sheetFormatPr defaultColWidth="8.875" defaultRowHeight="15.75" x14ac:dyDescent="0.25"/>
  <cols>
    <col min="1" max="1" width="5.375" style="80" customWidth="1"/>
    <col min="2" max="2" width="32.375" style="80" customWidth="1"/>
    <col min="3" max="3" width="8.5" style="82" customWidth="1"/>
    <col min="4" max="4" width="7.125" style="80" customWidth="1"/>
    <col min="5" max="5" width="6.375" style="80" customWidth="1"/>
    <col min="6" max="6" width="6.125" style="80" bestFit="1" customWidth="1"/>
    <col min="7" max="7" width="5.75" style="80" bestFit="1" customWidth="1"/>
    <col min="8" max="8" width="5.25" style="80" bestFit="1" customWidth="1"/>
    <col min="9" max="14" width="7.75" style="80" customWidth="1"/>
    <col min="15" max="15" width="4.375" style="80" customWidth="1"/>
    <col min="16" max="16384" width="8.875" style="80"/>
  </cols>
  <sheetData>
    <row r="1" spans="1:15" s="3" customFormat="1" x14ac:dyDescent="0.25">
      <c r="A1" s="302" t="s">
        <v>0</v>
      </c>
      <c r="B1" s="302"/>
      <c r="C1" s="302"/>
      <c r="D1" s="302"/>
      <c r="E1" s="302"/>
      <c r="F1" s="302"/>
      <c r="G1" s="302"/>
      <c r="H1" s="302"/>
      <c r="I1" s="1"/>
      <c r="J1" s="2"/>
      <c r="K1" s="1"/>
      <c r="L1" s="2"/>
      <c r="M1" s="1"/>
    </row>
    <row r="2" spans="1:15" s="3" customFormat="1" ht="15" customHeight="1" x14ac:dyDescent="0.25">
      <c r="A2" s="302" t="s">
        <v>1</v>
      </c>
      <c r="B2" s="302"/>
      <c r="C2" s="302"/>
      <c r="D2" s="302"/>
      <c r="E2" s="302"/>
      <c r="F2" s="302"/>
      <c r="G2" s="302"/>
      <c r="H2" s="302"/>
      <c r="I2" s="1"/>
      <c r="J2" s="2"/>
      <c r="K2" s="1"/>
      <c r="L2" s="2"/>
      <c r="M2" s="1"/>
    </row>
    <row r="3" spans="1:15" s="3" customFormat="1" ht="7.5" customHeight="1" x14ac:dyDescent="0.25">
      <c r="A3" s="303" t="s">
        <v>2</v>
      </c>
      <c r="B3" s="304"/>
      <c r="C3" s="304"/>
      <c r="D3" s="304"/>
      <c r="E3" s="304"/>
      <c r="F3" s="304"/>
      <c r="G3" s="304"/>
      <c r="H3" s="304"/>
      <c r="I3" s="1"/>
      <c r="J3" s="2"/>
      <c r="K3" s="1"/>
      <c r="L3" s="2"/>
      <c r="M3" s="1"/>
    </row>
    <row r="4" spans="1:15" s="3" customFormat="1" ht="27.75" customHeight="1" x14ac:dyDescent="0.25">
      <c r="A4" s="305" t="s">
        <v>618</v>
      </c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305"/>
    </row>
    <row r="5" spans="1:15" s="6" customFormat="1" ht="30" customHeight="1" x14ac:dyDescent="0.25">
      <c r="A5" s="306" t="s">
        <v>646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</row>
    <row r="6" spans="1:15" s="7" customFormat="1" ht="23.25" customHeight="1" x14ac:dyDescent="0.25">
      <c r="A6" s="7" t="s">
        <v>614</v>
      </c>
      <c r="C6" s="8"/>
      <c r="D6" s="8"/>
      <c r="E6" s="8"/>
      <c r="F6" s="8"/>
      <c r="G6" s="8"/>
      <c r="H6" s="8"/>
      <c r="I6" s="9"/>
      <c r="J6" s="9" t="s">
        <v>4</v>
      </c>
      <c r="K6" s="8"/>
      <c r="L6" s="8"/>
      <c r="M6" s="9"/>
      <c r="N6" s="3"/>
    </row>
    <row r="7" spans="1:15" s="8" customFormat="1" ht="29.25" customHeight="1" x14ac:dyDescent="0.2">
      <c r="A7" s="290" t="s">
        <v>5</v>
      </c>
      <c r="B7" s="290" t="s">
        <v>6</v>
      </c>
      <c r="C7" s="294" t="s">
        <v>225</v>
      </c>
      <c r="D7" s="290" t="s">
        <v>7</v>
      </c>
      <c r="E7" s="308" t="s">
        <v>8</v>
      </c>
      <c r="F7" s="309"/>
      <c r="G7" s="309"/>
      <c r="H7" s="310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11" t="s">
        <v>14</v>
      </c>
      <c r="O7" s="299" t="s">
        <v>467</v>
      </c>
    </row>
    <row r="8" spans="1:15" s="8" customFormat="1" ht="63" x14ac:dyDescent="0.2">
      <c r="A8" s="291"/>
      <c r="B8" s="291"/>
      <c r="C8" s="298"/>
      <c r="D8" s="291"/>
      <c r="E8" s="10" t="s">
        <v>15</v>
      </c>
      <c r="F8" s="12" t="s">
        <v>16</v>
      </c>
      <c r="G8" s="12" t="s">
        <v>17</v>
      </c>
      <c r="H8" s="12" t="s">
        <v>18</v>
      </c>
      <c r="I8" s="30" t="s">
        <v>615</v>
      </c>
      <c r="J8" s="30" t="s">
        <v>473</v>
      </c>
      <c r="K8" s="30" t="s">
        <v>539</v>
      </c>
      <c r="L8" s="26" t="s">
        <v>540</v>
      </c>
      <c r="M8" s="30" t="s">
        <v>616</v>
      </c>
      <c r="N8" s="12" t="s">
        <v>617</v>
      </c>
      <c r="O8" s="300"/>
    </row>
    <row r="9" spans="1:15" s="251" customFormat="1" ht="21.75" customHeight="1" x14ac:dyDescent="0.25">
      <c r="A9" s="26" t="s">
        <v>19</v>
      </c>
      <c r="B9" s="166" t="s">
        <v>20</v>
      </c>
      <c r="C9" s="26"/>
      <c r="D9" s="26">
        <f t="shared" ref="D9:N9" si="0">SUM(D10:D16)</f>
        <v>19</v>
      </c>
      <c r="E9" s="26">
        <f>SUM(E10:E16)</f>
        <v>435</v>
      </c>
      <c r="F9" s="26">
        <f>SUM(F10:F16)</f>
        <v>157</v>
      </c>
      <c r="G9" s="26">
        <f>SUM(G10:G16)</f>
        <v>255</v>
      </c>
      <c r="H9" s="26">
        <f>SUM(H10:H16)</f>
        <v>23</v>
      </c>
      <c r="I9" s="64">
        <f>SUM(I10:I16)</f>
        <v>360</v>
      </c>
      <c r="J9" s="63">
        <f t="shared" si="0"/>
        <v>75</v>
      </c>
      <c r="K9" s="63">
        <f t="shared" si="0"/>
        <v>0</v>
      </c>
      <c r="L9" s="63">
        <f t="shared" si="0"/>
        <v>0</v>
      </c>
      <c r="M9" s="63">
        <f t="shared" si="0"/>
        <v>0</v>
      </c>
      <c r="N9" s="63">
        <f t="shared" si="0"/>
        <v>0</v>
      </c>
      <c r="O9" s="26"/>
    </row>
    <row r="10" spans="1:15" s="18" customFormat="1" x14ac:dyDescent="0.25">
      <c r="A10" s="59">
        <v>1</v>
      </c>
      <c r="B10" s="72" t="s">
        <v>561</v>
      </c>
      <c r="C10" s="59" t="s">
        <v>227</v>
      </c>
      <c r="D10" s="59">
        <v>5</v>
      </c>
      <c r="E10" s="59">
        <v>75</v>
      </c>
      <c r="F10" s="59">
        <v>41</v>
      </c>
      <c r="G10" s="59">
        <v>29</v>
      </c>
      <c r="H10" s="59">
        <v>5</v>
      </c>
      <c r="I10" s="59">
        <v>75</v>
      </c>
      <c r="J10" s="62"/>
      <c r="K10" s="62"/>
      <c r="L10" s="62"/>
      <c r="M10" s="62"/>
      <c r="N10" s="62"/>
      <c r="O10" s="59"/>
    </row>
    <row r="11" spans="1:15" s="18" customFormat="1" x14ac:dyDescent="0.25">
      <c r="A11" s="59">
        <v>2</v>
      </c>
      <c r="B11" s="72" t="s">
        <v>22</v>
      </c>
      <c r="C11" s="59" t="s">
        <v>227</v>
      </c>
      <c r="D11" s="59">
        <v>2</v>
      </c>
      <c r="E11" s="59">
        <v>30</v>
      </c>
      <c r="F11" s="59">
        <v>18</v>
      </c>
      <c r="G11" s="59">
        <v>10</v>
      </c>
      <c r="H11" s="59">
        <v>2</v>
      </c>
      <c r="I11" s="59">
        <v>30</v>
      </c>
      <c r="J11" s="62"/>
      <c r="K11" s="62"/>
      <c r="L11" s="62"/>
      <c r="M11" s="62"/>
      <c r="N11" s="63"/>
      <c r="O11" s="26"/>
    </row>
    <row r="12" spans="1:15" s="18" customFormat="1" x14ac:dyDescent="0.25">
      <c r="A12" s="59">
        <v>3</v>
      </c>
      <c r="B12" s="72" t="s">
        <v>23</v>
      </c>
      <c r="C12" s="59" t="s">
        <v>227</v>
      </c>
      <c r="D12" s="59">
        <v>2</v>
      </c>
      <c r="E12" s="59">
        <v>60</v>
      </c>
      <c r="F12" s="59">
        <v>5</v>
      </c>
      <c r="G12" s="59">
        <v>51</v>
      </c>
      <c r="H12" s="59">
        <v>4</v>
      </c>
      <c r="I12" s="59">
        <v>60</v>
      </c>
      <c r="J12" s="62"/>
      <c r="K12" s="62"/>
      <c r="L12" s="62"/>
      <c r="M12" s="62"/>
      <c r="N12" s="62"/>
      <c r="O12" s="59"/>
    </row>
    <row r="13" spans="1:15" s="18" customFormat="1" x14ac:dyDescent="0.25">
      <c r="A13" s="59">
        <v>4</v>
      </c>
      <c r="B13" s="72" t="s">
        <v>536</v>
      </c>
      <c r="C13" s="59" t="s">
        <v>227</v>
      </c>
      <c r="D13" s="59">
        <v>3</v>
      </c>
      <c r="E13" s="59">
        <v>75</v>
      </c>
      <c r="F13" s="59">
        <v>36</v>
      </c>
      <c r="G13" s="59">
        <v>35</v>
      </c>
      <c r="H13" s="59">
        <v>4</v>
      </c>
      <c r="I13" s="59"/>
      <c r="J13" s="62">
        <v>75</v>
      </c>
      <c r="K13" s="62"/>
      <c r="L13" s="62"/>
      <c r="M13" s="62"/>
      <c r="N13" s="62"/>
      <c r="O13" s="59"/>
    </row>
    <row r="14" spans="1:15" s="18" customFormat="1" x14ac:dyDescent="0.25">
      <c r="A14" s="59">
        <v>5</v>
      </c>
      <c r="B14" s="72" t="s">
        <v>24</v>
      </c>
      <c r="C14" s="59" t="s">
        <v>227</v>
      </c>
      <c r="D14" s="59">
        <v>3</v>
      </c>
      <c r="E14" s="59">
        <v>75</v>
      </c>
      <c r="F14" s="59">
        <v>15</v>
      </c>
      <c r="G14" s="59">
        <v>58</v>
      </c>
      <c r="H14" s="59">
        <v>2</v>
      </c>
      <c r="I14" s="59">
        <v>75</v>
      </c>
      <c r="J14" s="62"/>
      <c r="K14" s="62"/>
      <c r="L14" s="62"/>
      <c r="M14" s="62"/>
      <c r="N14" s="62"/>
      <c r="O14" s="59"/>
    </row>
    <row r="15" spans="1:15" s="18" customFormat="1" x14ac:dyDescent="0.25">
      <c r="A15" s="59">
        <v>6</v>
      </c>
      <c r="B15" s="72" t="s">
        <v>26</v>
      </c>
      <c r="C15" s="59" t="s">
        <v>229</v>
      </c>
      <c r="D15" s="59">
        <v>2</v>
      </c>
      <c r="E15" s="59">
        <v>60</v>
      </c>
      <c r="F15" s="59">
        <v>21</v>
      </c>
      <c r="G15" s="59">
        <v>36</v>
      </c>
      <c r="H15" s="59">
        <v>3</v>
      </c>
      <c r="I15" s="59">
        <v>60</v>
      </c>
      <c r="J15" s="62"/>
      <c r="K15" s="62"/>
      <c r="L15" s="62"/>
      <c r="M15" s="62"/>
      <c r="N15" s="62"/>
      <c r="O15" s="59"/>
    </row>
    <row r="16" spans="1:15" s="18" customFormat="1" x14ac:dyDescent="0.25">
      <c r="A16" s="59">
        <v>7</v>
      </c>
      <c r="B16" s="72" t="s">
        <v>27</v>
      </c>
      <c r="C16" s="59" t="s">
        <v>229</v>
      </c>
      <c r="D16" s="59">
        <v>2</v>
      </c>
      <c r="E16" s="59">
        <v>60</v>
      </c>
      <c r="F16" s="59">
        <v>21</v>
      </c>
      <c r="G16" s="59">
        <v>36</v>
      </c>
      <c r="H16" s="59">
        <v>3</v>
      </c>
      <c r="I16" s="59">
        <v>60</v>
      </c>
      <c r="J16" s="62"/>
      <c r="K16" s="62"/>
      <c r="L16" s="62"/>
      <c r="M16" s="62"/>
      <c r="N16" s="62"/>
      <c r="O16" s="59"/>
    </row>
    <row r="17" spans="1:15" s="18" customFormat="1" ht="21" customHeight="1" x14ac:dyDescent="0.25">
      <c r="A17" s="26" t="s">
        <v>28</v>
      </c>
      <c r="B17" s="27" t="s">
        <v>579</v>
      </c>
      <c r="C17" s="26"/>
      <c r="D17" s="26">
        <f>D18+D34+D52</f>
        <v>73</v>
      </c>
      <c r="E17" s="26">
        <f>E18+E34+E52</f>
        <v>1485</v>
      </c>
      <c r="F17" s="26">
        <f>F18+F34+F52</f>
        <v>681</v>
      </c>
      <c r="G17" s="26">
        <f>G18+G34+G52</f>
        <v>717</v>
      </c>
      <c r="H17" s="26">
        <f>H18+H34+H52</f>
        <v>87</v>
      </c>
      <c r="I17" s="26">
        <f>SUM(I19:I36)</f>
        <v>45</v>
      </c>
      <c r="J17" s="63">
        <f>J18+J34+J52+J56</f>
        <v>330</v>
      </c>
      <c r="K17" s="63">
        <f>K18+K34</f>
        <v>360</v>
      </c>
      <c r="L17" s="63">
        <f>L18+L34+L52+L56</f>
        <v>360</v>
      </c>
      <c r="M17" s="63">
        <f>M18+M34+M52</f>
        <v>390</v>
      </c>
      <c r="N17" s="63">
        <f>N18+N34+N52</f>
        <v>0</v>
      </c>
      <c r="O17" s="26"/>
    </row>
    <row r="18" spans="1:15" s="18" customFormat="1" ht="21" customHeight="1" x14ac:dyDescent="0.25">
      <c r="A18" s="26" t="s">
        <v>30</v>
      </c>
      <c r="B18" s="27" t="s">
        <v>168</v>
      </c>
      <c r="C18" s="26"/>
      <c r="D18" s="26">
        <f>SUM(D19:D33)</f>
        <v>34</v>
      </c>
      <c r="E18" s="26">
        <f>SUM(E19:E33)</f>
        <v>630</v>
      </c>
      <c r="F18" s="26">
        <f>SUM(F19:F33)</f>
        <v>376</v>
      </c>
      <c r="G18" s="26">
        <f>SUM(G19:G33)</f>
        <v>224</v>
      </c>
      <c r="H18" s="26">
        <f>SUM(H19:H33)</f>
        <v>30</v>
      </c>
      <c r="I18" s="26">
        <f t="shared" ref="I18:M18" si="1">SUM(I19:I33)</f>
        <v>45</v>
      </c>
      <c r="J18" s="63">
        <f>SUM(J19:J33)</f>
        <v>330</v>
      </c>
      <c r="K18" s="63">
        <f>SUM(K19:K33)</f>
        <v>255</v>
      </c>
      <c r="L18" s="63">
        <f t="shared" si="1"/>
        <v>0</v>
      </c>
      <c r="M18" s="63">
        <f t="shared" si="1"/>
        <v>0</v>
      </c>
      <c r="N18" s="63">
        <f>SUM(N19:N33)</f>
        <v>0</v>
      </c>
      <c r="O18" s="26"/>
    </row>
    <row r="19" spans="1:15" s="251" customFormat="1" x14ac:dyDescent="0.25">
      <c r="A19" s="59">
        <v>8</v>
      </c>
      <c r="B19" s="155" t="s">
        <v>580</v>
      </c>
      <c r="C19" s="59" t="s">
        <v>227</v>
      </c>
      <c r="D19" s="59">
        <v>2</v>
      </c>
      <c r="E19" s="59">
        <v>45</v>
      </c>
      <c r="F19" s="59">
        <v>15</v>
      </c>
      <c r="G19" s="59">
        <v>28</v>
      </c>
      <c r="H19" s="59">
        <v>2</v>
      </c>
      <c r="I19" s="59">
        <v>45</v>
      </c>
      <c r="J19" s="63"/>
      <c r="K19" s="63"/>
      <c r="L19" s="63"/>
      <c r="M19" s="63"/>
      <c r="N19" s="63"/>
      <c r="O19" s="26"/>
    </row>
    <row r="20" spans="1:15" s="18" customFormat="1" x14ac:dyDescent="0.25">
      <c r="A20" s="59">
        <v>9</v>
      </c>
      <c r="B20" s="155" t="s">
        <v>581</v>
      </c>
      <c r="C20" s="59" t="s">
        <v>227</v>
      </c>
      <c r="D20" s="59">
        <v>2</v>
      </c>
      <c r="E20" s="59">
        <v>45</v>
      </c>
      <c r="F20" s="59">
        <v>15</v>
      </c>
      <c r="G20" s="59">
        <v>28</v>
      </c>
      <c r="H20" s="59">
        <v>2</v>
      </c>
      <c r="I20" s="72"/>
      <c r="J20" s="62">
        <v>45</v>
      </c>
      <c r="K20" s="62"/>
      <c r="L20" s="62"/>
      <c r="M20" s="62"/>
      <c r="N20" s="62"/>
      <c r="O20" s="59"/>
    </row>
    <row r="21" spans="1:15" s="18" customFormat="1" x14ac:dyDescent="0.25">
      <c r="A21" s="59">
        <v>10</v>
      </c>
      <c r="B21" s="155" t="s">
        <v>105</v>
      </c>
      <c r="C21" s="59" t="s">
        <v>227</v>
      </c>
      <c r="D21" s="59">
        <v>2</v>
      </c>
      <c r="E21" s="59">
        <v>45</v>
      </c>
      <c r="F21" s="59">
        <v>15</v>
      </c>
      <c r="G21" s="59">
        <v>28</v>
      </c>
      <c r="H21" s="59">
        <v>2</v>
      </c>
      <c r="I21" s="59"/>
      <c r="J21" s="62">
        <v>45</v>
      </c>
      <c r="K21" s="63"/>
      <c r="L21" s="63"/>
      <c r="M21" s="63"/>
      <c r="N21" s="63"/>
      <c r="O21" s="26"/>
    </row>
    <row r="22" spans="1:15" s="18" customFormat="1" x14ac:dyDescent="0.25">
      <c r="A22" s="59">
        <v>11</v>
      </c>
      <c r="B22" s="155" t="s">
        <v>39</v>
      </c>
      <c r="C22" s="59" t="s">
        <v>227</v>
      </c>
      <c r="D22" s="59">
        <v>2</v>
      </c>
      <c r="E22" s="59">
        <v>45</v>
      </c>
      <c r="F22" s="59">
        <v>15</v>
      </c>
      <c r="G22" s="59">
        <v>28</v>
      </c>
      <c r="H22" s="59">
        <v>2</v>
      </c>
      <c r="I22" s="59"/>
      <c r="J22" s="62">
        <v>45</v>
      </c>
      <c r="K22" s="62"/>
      <c r="L22" s="63"/>
      <c r="M22" s="63"/>
      <c r="N22" s="63"/>
      <c r="O22" s="26"/>
    </row>
    <row r="23" spans="1:15" s="18" customFormat="1" x14ac:dyDescent="0.25">
      <c r="A23" s="59">
        <v>12</v>
      </c>
      <c r="B23" s="155" t="s">
        <v>399</v>
      </c>
      <c r="C23" s="59" t="s">
        <v>227</v>
      </c>
      <c r="D23" s="59">
        <v>3</v>
      </c>
      <c r="E23" s="59">
        <v>60</v>
      </c>
      <c r="F23" s="59">
        <v>30</v>
      </c>
      <c r="G23" s="59">
        <v>28</v>
      </c>
      <c r="H23" s="59">
        <v>2</v>
      </c>
      <c r="I23" s="59"/>
      <c r="J23" s="62">
        <v>60</v>
      </c>
      <c r="K23" s="62"/>
      <c r="L23" s="62"/>
      <c r="M23" s="63"/>
      <c r="N23" s="63"/>
      <c r="O23" s="26"/>
    </row>
    <row r="24" spans="1:15" s="18" customFormat="1" x14ac:dyDescent="0.25">
      <c r="A24" s="59">
        <v>13</v>
      </c>
      <c r="B24" s="155" t="s">
        <v>582</v>
      </c>
      <c r="C24" s="59" t="s">
        <v>227</v>
      </c>
      <c r="D24" s="59">
        <v>3</v>
      </c>
      <c r="E24" s="59">
        <v>60</v>
      </c>
      <c r="F24" s="59">
        <v>30</v>
      </c>
      <c r="G24" s="59">
        <v>28</v>
      </c>
      <c r="H24" s="59">
        <v>2</v>
      </c>
      <c r="I24" s="59"/>
      <c r="J24" s="62">
        <v>60</v>
      </c>
      <c r="K24" s="63"/>
      <c r="L24" s="63"/>
      <c r="M24" s="63"/>
      <c r="N24" s="63"/>
      <c r="O24" s="26"/>
    </row>
    <row r="25" spans="1:15" s="18" customFormat="1" x14ac:dyDescent="0.25">
      <c r="A25" s="59">
        <v>14</v>
      </c>
      <c r="B25" s="155" t="s">
        <v>619</v>
      </c>
      <c r="C25" s="59" t="s">
        <v>226</v>
      </c>
      <c r="D25" s="59">
        <v>2</v>
      </c>
      <c r="E25" s="59">
        <v>30</v>
      </c>
      <c r="F25" s="59">
        <v>28</v>
      </c>
      <c r="G25" s="59">
        <v>0</v>
      </c>
      <c r="H25" s="59">
        <v>2</v>
      </c>
      <c r="I25" s="59"/>
      <c r="J25" s="62">
        <v>30</v>
      </c>
      <c r="K25" s="63"/>
      <c r="L25" s="63"/>
      <c r="M25" s="63"/>
      <c r="N25" s="63"/>
      <c r="O25" s="26"/>
    </row>
    <row r="26" spans="1:15" s="18" customFormat="1" ht="31.5" x14ac:dyDescent="0.25">
      <c r="A26" s="59">
        <v>15</v>
      </c>
      <c r="B26" s="155" t="s">
        <v>620</v>
      </c>
      <c r="C26" s="59" t="s">
        <v>226</v>
      </c>
      <c r="D26" s="59">
        <v>2</v>
      </c>
      <c r="E26" s="59">
        <v>30</v>
      </c>
      <c r="F26" s="59">
        <v>28</v>
      </c>
      <c r="G26" s="59">
        <v>0</v>
      </c>
      <c r="H26" s="59">
        <v>2</v>
      </c>
      <c r="I26" s="59"/>
      <c r="J26" s="252"/>
      <c r="K26" s="62">
        <v>30</v>
      </c>
      <c r="L26" s="63"/>
      <c r="M26" s="63"/>
      <c r="N26" s="63"/>
      <c r="O26" s="26"/>
    </row>
    <row r="27" spans="1:15" s="18" customFormat="1" x14ac:dyDescent="0.25">
      <c r="A27" s="59">
        <v>16</v>
      </c>
      <c r="B27" s="155" t="s">
        <v>171</v>
      </c>
      <c r="C27" s="59" t="s">
        <v>226</v>
      </c>
      <c r="D27" s="59">
        <v>3</v>
      </c>
      <c r="E27" s="59">
        <v>45</v>
      </c>
      <c r="F27" s="59">
        <v>43</v>
      </c>
      <c r="G27" s="59">
        <v>0</v>
      </c>
      <c r="H27" s="59">
        <v>2</v>
      </c>
      <c r="I27" s="59"/>
      <c r="J27" s="62">
        <v>45</v>
      </c>
      <c r="K27" s="63"/>
      <c r="L27" s="63"/>
      <c r="M27" s="63"/>
      <c r="N27" s="63"/>
      <c r="O27" s="26"/>
    </row>
    <row r="28" spans="1:15" s="18" customFormat="1" x14ac:dyDescent="0.25">
      <c r="A28" s="59">
        <v>17</v>
      </c>
      <c r="B28" s="155" t="s">
        <v>621</v>
      </c>
      <c r="C28" s="59" t="s">
        <v>227</v>
      </c>
      <c r="D28" s="59">
        <v>2</v>
      </c>
      <c r="E28" s="59">
        <v>45</v>
      </c>
      <c r="F28" s="59">
        <v>15</v>
      </c>
      <c r="G28" s="59">
        <v>28</v>
      </c>
      <c r="H28" s="59">
        <v>2</v>
      </c>
      <c r="I28" s="59"/>
      <c r="J28" s="252"/>
      <c r="K28" s="62">
        <v>45</v>
      </c>
      <c r="L28" s="63"/>
      <c r="M28" s="63"/>
      <c r="N28" s="63"/>
      <c r="O28" s="26"/>
    </row>
    <row r="29" spans="1:15" s="18" customFormat="1" x14ac:dyDescent="0.25">
      <c r="A29" s="59">
        <v>18</v>
      </c>
      <c r="B29" s="155" t="s">
        <v>583</v>
      </c>
      <c r="C29" s="59" t="s">
        <v>226</v>
      </c>
      <c r="D29" s="59">
        <v>2</v>
      </c>
      <c r="E29" s="59">
        <v>30</v>
      </c>
      <c r="F29" s="59">
        <v>28</v>
      </c>
      <c r="G29" s="59">
        <v>0</v>
      </c>
      <c r="H29" s="59">
        <v>2</v>
      </c>
      <c r="I29" s="59"/>
      <c r="J29" s="252"/>
      <c r="K29" s="62">
        <v>30</v>
      </c>
      <c r="L29" s="63"/>
      <c r="M29" s="63"/>
      <c r="N29" s="63"/>
      <c r="O29" s="26"/>
    </row>
    <row r="30" spans="1:15" s="251" customFormat="1" x14ac:dyDescent="0.25">
      <c r="A30" s="59">
        <v>19</v>
      </c>
      <c r="B30" s="155" t="s">
        <v>584</v>
      </c>
      <c r="C30" s="59" t="s">
        <v>226</v>
      </c>
      <c r="D30" s="59">
        <v>3</v>
      </c>
      <c r="E30" s="59">
        <v>45</v>
      </c>
      <c r="F30" s="59">
        <v>43</v>
      </c>
      <c r="G30" s="59">
        <v>0</v>
      </c>
      <c r="H30" s="59">
        <v>2</v>
      </c>
      <c r="I30" s="59"/>
      <c r="J30" s="62"/>
      <c r="K30" s="62">
        <v>45</v>
      </c>
      <c r="L30" s="63"/>
      <c r="M30" s="63"/>
      <c r="N30" s="63"/>
      <c r="O30" s="26"/>
    </row>
    <row r="31" spans="1:15" s="251" customFormat="1" x14ac:dyDescent="0.25">
      <c r="A31" s="59">
        <v>20</v>
      </c>
      <c r="B31" s="155" t="s">
        <v>622</v>
      </c>
      <c r="C31" s="59" t="s">
        <v>227</v>
      </c>
      <c r="D31" s="59">
        <v>2</v>
      </c>
      <c r="E31" s="59">
        <v>45</v>
      </c>
      <c r="F31" s="59">
        <v>15</v>
      </c>
      <c r="G31" s="59">
        <v>28</v>
      </c>
      <c r="H31" s="59">
        <v>2</v>
      </c>
      <c r="I31" s="26"/>
      <c r="J31" s="63"/>
      <c r="K31" s="62">
        <v>45</v>
      </c>
      <c r="L31" s="63"/>
      <c r="M31" s="63"/>
      <c r="N31" s="63"/>
      <c r="O31" s="26"/>
    </row>
    <row r="32" spans="1:15" s="251" customFormat="1" x14ac:dyDescent="0.25">
      <c r="A32" s="59">
        <v>21</v>
      </c>
      <c r="B32" s="155" t="s">
        <v>585</v>
      </c>
      <c r="C32" s="59" t="s">
        <v>226</v>
      </c>
      <c r="D32" s="59">
        <v>2</v>
      </c>
      <c r="E32" s="59">
        <v>30</v>
      </c>
      <c r="F32" s="59">
        <v>28</v>
      </c>
      <c r="G32" s="59">
        <v>0</v>
      </c>
      <c r="H32" s="59">
        <v>2</v>
      </c>
      <c r="I32" s="59"/>
      <c r="J32" s="62"/>
      <c r="K32" s="62">
        <v>30</v>
      </c>
      <c r="L32" s="62"/>
      <c r="M32" s="62"/>
      <c r="N32" s="63"/>
      <c r="O32" s="26"/>
    </row>
    <row r="33" spans="1:15" s="251" customFormat="1" x14ac:dyDescent="0.25">
      <c r="A33" s="59">
        <v>22</v>
      </c>
      <c r="B33" s="155" t="s">
        <v>586</v>
      </c>
      <c r="C33" s="59" t="s">
        <v>226</v>
      </c>
      <c r="D33" s="59">
        <v>2</v>
      </c>
      <c r="E33" s="59">
        <v>30</v>
      </c>
      <c r="F33" s="59">
        <v>28</v>
      </c>
      <c r="G33" s="59">
        <v>0</v>
      </c>
      <c r="H33" s="59">
        <v>2</v>
      </c>
      <c r="I33" s="59"/>
      <c r="J33" s="62"/>
      <c r="K33" s="62">
        <v>30</v>
      </c>
      <c r="L33" s="62"/>
      <c r="M33" s="62"/>
      <c r="N33" s="63"/>
      <c r="O33" s="26"/>
    </row>
    <row r="34" spans="1:15" s="251" customFormat="1" ht="24" customHeight="1" x14ac:dyDescent="0.25">
      <c r="A34" s="26" t="s">
        <v>587</v>
      </c>
      <c r="B34" s="27" t="s">
        <v>42</v>
      </c>
      <c r="C34" s="26"/>
      <c r="D34" s="26">
        <f>SUM(D35:D51)</f>
        <v>37</v>
      </c>
      <c r="E34" s="26">
        <f>SUM(E35:E51)</f>
        <v>825</v>
      </c>
      <c r="F34" s="26">
        <f>SUM(F35:F51)</f>
        <v>277</v>
      </c>
      <c r="G34" s="26">
        <f>SUM(G35:G52)</f>
        <v>493</v>
      </c>
      <c r="H34" s="26">
        <f>SUM(H35:H51)</f>
        <v>55</v>
      </c>
      <c r="I34" s="26">
        <f>SUM(I35:I62)</f>
        <v>0</v>
      </c>
      <c r="J34" s="63">
        <f>SUM(J35:J51)</f>
        <v>0</v>
      </c>
      <c r="K34" s="63">
        <f>SUM(K35:K51)</f>
        <v>105</v>
      </c>
      <c r="L34" s="63">
        <f>SUM(L35:L51)</f>
        <v>330</v>
      </c>
      <c r="M34" s="63">
        <f>SUM(M35:M51)</f>
        <v>390</v>
      </c>
      <c r="N34" s="63">
        <f>SUM(N35:N51)</f>
        <v>0</v>
      </c>
      <c r="O34" s="26"/>
    </row>
    <row r="35" spans="1:15" s="251" customFormat="1" ht="24" customHeight="1" x14ac:dyDescent="0.25">
      <c r="A35" s="59">
        <v>23</v>
      </c>
      <c r="B35" s="155" t="s">
        <v>588</v>
      </c>
      <c r="C35" s="59" t="s">
        <v>227</v>
      </c>
      <c r="D35" s="59">
        <v>3</v>
      </c>
      <c r="E35" s="59">
        <v>60</v>
      </c>
      <c r="F35" s="59">
        <v>30</v>
      </c>
      <c r="G35" s="59">
        <v>27</v>
      </c>
      <c r="H35" s="59">
        <v>3</v>
      </c>
      <c r="I35" s="59"/>
      <c r="J35" s="62"/>
      <c r="K35" s="62">
        <v>60</v>
      </c>
      <c r="L35" s="62"/>
      <c r="M35" s="62"/>
      <c r="N35" s="63"/>
      <c r="O35" s="26"/>
    </row>
    <row r="36" spans="1:15" s="251" customFormat="1" ht="31.5" x14ac:dyDescent="0.25">
      <c r="A36" s="59">
        <v>24</v>
      </c>
      <c r="B36" s="155" t="s">
        <v>589</v>
      </c>
      <c r="C36" s="59" t="s">
        <v>228</v>
      </c>
      <c r="D36" s="59">
        <v>2</v>
      </c>
      <c r="E36" s="59">
        <v>60</v>
      </c>
      <c r="F36" s="59">
        <v>0</v>
      </c>
      <c r="G36" s="59">
        <v>55</v>
      </c>
      <c r="H36" s="59">
        <v>5</v>
      </c>
      <c r="I36" s="59"/>
      <c r="J36" s="62"/>
      <c r="K36" s="62"/>
      <c r="L36" s="62"/>
      <c r="M36" s="62">
        <v>60</v>
      </c>
      <c r="N36" s="63"/>
      <c r="O36" s="26"/>
    </row>
    <row r="37" spans="1:15" s="251" customFormat="1" ht="24" customHeight="1" x14ac:dyDescent="0.25">
      <c r="A37" s="59">
        <v>25</v>
      </c>
      <c r="B37" s="155" t="s">
        <v>590</v>
      </c>
      <c r="C37" s="59" t="s">
        <v>227</v>
      </c>
      <c r="D37" s="59">
        <v>2</v>
      </c>
      <c r="E37" s="59">
        <v>45</v>
      </c>
      <c r="F37" s="59">
        <v>15</v>
      </c>
      <c r="G37" s="59">
        <v>27</v>
      </c>
      <c r="H37" s="59">
        <v>3</v>
      </c>
      <c r="I37" s="59"/>
      <c r="J37" s="62"/>
      <c r="K37" s="62">
        <v>45</v>
      </c>
      <c r="L37" s="62"/>
      <c r="M37" s="62"/>
      <c r="N37" s="63"/>
      <c r="O37" s="26"/>
    </row>
    <row r="38" spans="1:15" s="251" customFormat="1" ht="22.5" customHeight="1" x14ac:dyDescent="0.25">
      <c r="A38" s="59">
        <v>26</v>
      </c>
      <c r="B38" s="155" t="s">
        <v>591</v>
      </c>
      <c r="C38" s="59" t="s">
        <v>228</v>
      </c>
      <c r="D38" s="59">
        <v>2</v>
      </c>
      <c r="E38" s="59">
        <v>60</v>
      </c>
      <c r="F38" s="59">
        <v>0</v>
      </c>
      <c r="G38" s="59">
        <v>55</v>
      </c>
      <c r="H38" s="59">
        <v>5</v>
      </c>
      <c r="I38" s="59"/>
      <c r="J38" s="62"/>
      <c r="K38" s="253"/>
      <c r="L38" s="62"/>
      <c r="M38" s="62">
        <v>60</v>
      </c>
      <c r="N38" s="63"/>
      <c r="O38" s="26"/>
    </row>
    <row r="39" spans="1:15" s="251" customFormat="1" ht="22.5" customHeight="1" x14ac:dyDescent="0.25">
      <c r="A39" s="59">
        <v>27</v>
      </c>
      <c r="B39" s="155" t="s">
        <v>592</v>
      </c>
      <c r="C39" s="59" t="s">
        <v>226</v>
      </c>
      <c r="D39" s="59">
        <v>3</v>
      </c>
      <c r="E39" s="59">
        <v>45</v>
      </c>
      <c r="F39" s="59">
        <v>43</v>
      </c>
      <c r="G39" s="59">
        <v>0</v>
      </c>
      <c r="H39" s="59">
        <v>2</v>
      </c>
      <c r="I39" s="59"/>
      <c r="J39" s="62"/>
      <c r="K39" s="253"/>
      <c r="L39" s="62">
        <v>45</v>
      </c>
      <c r="M39" s="62"/>
      <c r="N39" s="63"/>
      <c r="O39" s="26"/>
    </row>
    <row r="40" spans="1:15" s="251" customFormat="1" ht="31.5" x14ac:dyDescent="0.25">
      <c r="A40" s="59">
        <v>28</v>
      </c>
      <c r="B40" s="155" t="s">
        <v>593</v>
      </c>
      <c r="C40" s="59" t="s">
        <v>228</v>
      </c>
      <c r="D40" s="59">
        <v>2</v>
      </c>
      <c r="E40" s="59">
        <v>60</v>
      </c>
      <c r="F40" s="59">
        <v>0</v>
      </c>
      <c r="G40" s="59">
        <v>55</v>
      </c>
      <c r="H40" s="59">
        <v>5</v>
      </c>
      <c r="I40" s="59"/>
      <c r="J40" s="62"/>
      <c r="K40" s="62"/>
      <c r="L40" s="62"/>
      <c r="M40" s="62">
        <v>60</v>
      </c>
      <c r="N40" s="63"/>
      <c r="O40" s="26"/>
    </row>
    <row r="41" spans="1:15" s="251" customFormat="1" ht="21.75" customHeight="1" x14ac:dyDescent="0.25">
      <c r="A41" s="59">
        <v>29</v>
      </c>
      <c r="B41" s="155" t="s">
        <v>594</v>
      </c>
      <c r="C41" s="59" t="s">
        <v>226</v>
      </c>
      <c r="D41" s="59">
        <v>2</v>
      </c>
      <c r="E41" s="59">
        <v>30</v>
      </c>
      <c r="F41" s="59">
        <v>28</v>
      </c>
      <c r="G41" s="59">
        <v>0</v>
      </c>
      <c r="H41" s="59">
        <v>2</v>
      </c>
      <c r="I41" s="59"/>
      <c r="J41" s="62"/>
      <c r="K41" s="253"/>
      <c r="L41" s="62">
        <v>30</v>
      </c>
      <c r="M41" s="253"/>
      <c r="N41" s="63"/>
      <c r="O41" s="26"/>
    </row>
    <row r="42" spans="1:15" s="251" customFormat="1" ht="31.5" x14ac:dyDescent="0.25">
      <c r="A42" s="59">
        <v>30</v>
      </c>
      <c r="B42" s="155" t="s">
        <v>595</v>
      </c>
      <c r="C42" s="59" t="s">
        <v>228</v>
      </c>
      <c r="D42" s="59">
        <v>2</v>
      </c>
      <c r="E42" s="59">
        <v>60</v>
      </c>
      <c r="F42" s="59">
        <v>0</v>
      </c>
      <c r="G42" s="59">
        <v>55</v>
      </c>
      <c r="H42" s="59">
        <v>5</v>
      </c>
      <c r="I42" s="59"/>
      <c r="J42" s="62"/>
      <c r="K42" s="62"/>
      <c r="L42" s="62"/>
      <c r="M42" s="62">
        <v>60</v>
      </c>
      <c r="N42" s="63"/>
      <c r="O42" s="26"/>
    </row>
    <row r="43" spans="1:15" s="251" customFormat="1" ht="25.5" customHeight="1" x14ac:dyDescent="0.25">
      <c r="A43" s="59">
        <v>31</v>
      </c>
      <c r="B43" s="155" t="s">
        <v>596</v>
      </c>
      <c r="C43" s="59" t="s">
        <v>226</v>
      </c>
      <c r="D43" s="59">
        <v>3</v>
      </c>
      <c r="E43" s="59">
        <v>45</v>
      </c>
      <c r="F43" s="59">
        <v>43</v>
      </c>
      <c r="G43" s="59">
        <v>0</v>
      </c>
      <c r="H43" s="59">
        <v>2</v>
      </c>
      <c r="I43" s="59"/>
      <c r="J43" s="62"/>
      <c r="K43" s="62"/>
      <c r="L43" s="62">
        <v>45</v>
      </c>
      <c r="M43" s="139"/>
      <c r="N43" s="63"/>
      <c r="O43" s="26"/>
    </row>
    <row r="44" spans="1:15" s="18" customFormat="1" ht="31.5" x14ac:dyDescent="0.25">
      <c r="A44" s="59">
        <v>32</v>
      </c>
      <c r="B44" s="155" t="s">
        <v>597</v>
      </c>
      <c r="C44" s="59" t="s">
        <v>228</v>
      </c>
      <c r="D44" s="59">
        <v>2</v>
      </c>
      <c r="E44" s="59">
        <v>60</v>
      </c>
      <c r="F44" s="59">
        <v>0</v>
      </c>
      <c r="G44" s="59">
        <v>55</v>
      </c>
      <c r="H44" s="59">
        <v>5</v>
      </c>
      <c r="I44" s="59"/>
      <c r="J44" s="62"/>
      <c r="K44" s="62"/>
      <c r="L44" s="62"/>
      <c r="M44" s="62">
        <v>60</v>
      </c>
      <c r="N44" s="253"/>
      <c r="O44" s="26"/>
    </row>
    <row r="45" spans="1:15" s="18" customFormat="1" ht="22.5" customHeight="1" x14ac:dyDescent="0.25">
      <c r="A45" s="59">
        <v>33</v>
      </c>
      <c r="B45" s="155" t="s">
        <v>598</v>
      </c>
      <c r="C45" s="59" t="s">
        <v>226</v>
      </c>
      <c r="D45" s="59">
        <v>2</v>
      </c>
      <c r="E45" s="59">
        <v>30</v>
      </c>
      <c r="F45" s="59">
        <v>28</v>
      </c>
      <c r="G45" s="59">
        <v>0</v>
      </c>
      <c r="H45" s="59">
        <v>2</v>
      </c>
      <c r="I45" s="59"/>
      <c r="J45" s="62"/>
      <c r="K45" s="62"/>
      <c r="L45" s="62">
        <v>30</v>
      </c>
      <c r="M45" s="62"/>
      <c r="N45" s="63"/>
      <c r="O45" s="26"/>
    </row>
    <row r="46" spans="1:15" s="18" customFormat="1" x14ac:dyDescent="0.25">
      <c r="A46" s="59">
        <v>34</v>
      </c>
      <c r="B46" s="155" t="s">
        <v>599</v>
      </c>
      <c r="C46" s="59" t="s">
        <v>227</v>
      </c>
      <c r="D46" s="59">
        <v>2</v>
      </c>
      <c r="E46" s="59">
        <v>45</v>
      </c>
      <c r="F46" s="59">
        <v>15</v>
      </c>
      <c r="G46" s="59">
        <v>28</v>
      </c>
      <c r="H46" s="59">
        <v>2</v>
      </c>
      <c r="I46" s="59"/>
      <c r="J46" s="62"/>
      <c r="K46" s="62"/>
      <c r="L46" s="62">
        <v>45</v>
      </c>
      <c r="M46" s="62"/>
      <c r="N46" s="62"/>
      <c r="O46" s="26"/>
    </row>
    <row r="47" spans="1:15" s="18" customFormat="1" ht="20.25" customHeight="1" x14ac:dyDescent="0.25">
      <c r="A47" s="59">
        <v>35</v>
      </c>
      <c r="B47" s="155" t="s">
        <v>600</v>
      </c>
      <c r="C47" s="59" t="s">
        <v>227</v>
      </c>
      <c r="D47" s="59">
        <v>2</v>
      </c>
      <c r="E47" s="59">
        <v>45</v>
      </c>
      <c r="F47" s="59">
        <v>15</v>
      </c>
      <c r="G47" s="59">
        <v>27</v>
      </c>
      <c r="H47" s="59">
        <v>3</v>
      </c>
      <c r="I47" s="59"/>
      <c r="J47" s="62"/>
      <c r="K47" s="62"/>
      <c r="L47" s="62">
        <v>45</v>
      </c>
      <c r="M47" s="63"/>
      <c r="N47" s="63"/>
      <c r="O47" s="59"/>
    </row>
    <row r="48" spans="1:15" s="251" customFormat="1" ht="20.25" customHeight="1" x14ac:dyDescent="0.25">
      <c r="A48" s="59">
        <v>36</v>
      </c>
      <c r="B48" s="155" t="s">
        <v>601</v>
      </c>
      <c r="C48" s="59" t="s">
        <v>227</v>
      </c>
      <c r="D48" s="59">
        <v>2</v>
      </c>
      <c r="E48" s="59">
        <v>45</v>
      </c>
      <c r="F48" s="59">
        <v>15</v>
      </c>
      <c r="G48" s="59">
        <v>27</v>
      </c>
      <c r="H48" s="59">
        <v>3</v>
      </c>
      <c r="I48" s="59"/>
      <c r="J48" s="62"/>
      <c r="K48" s="62"/>
      <c r="L48" s="62">
        <v>45</v>
      </c>
      <c r="M48" s="62"/>
      <c r="N48" s="62"/>
      <c r="O48" s="59"/>
    </row>
    <row r="49" spans="1:16" s="18" customFormat="1" ht="23.25" customHeight="1" x14ac:dyDescent="0.25">
      <c r="A49" s="59">
        <v>37</v>
      </c>
      <c r="B49" s="155" t="s">
        <v>602</v>
      </c>
      <c r="C49" s="59" t="s">
        <v>227</v>
      </c>
      <c r="D49" s="59">
        <v>2</v>
      </c>
      <c r="E49" s="59">
        <v>45</v>
      </c>
      <c r="F49" s="59">
        <v>15</v>
      </c>
      <c r="G49" s="59">
        <v>27</v>
      </c>
      <c r="H49" s="59">
        <v>3</v>
      </c>
      <c r="I49" s="59"/>
      <c r="J49" s="62"/>
      <c r="K49" s="62"/>
      <c r="L49" s="62">
        <v>45</v>
      </c>
      <c r="M49" s="252"/>
      <c r="N49" s="62"/>
      <c r="O49" s="59"/>
    </row>
    <row r="50" spans="1:16" s="18" customFormat="1" ht="23.25" customHeight="1" x14ac:dyDescent="0.25">
      <c r="A50" s="59">
        <v>38</v>
      </c>
      <c r="B50" s="155" t="s">
        <v>603</v>
      </c>
      <c r="C50" s="59" t="s">
        <v>227</v>
      </c>
      <c r="D50" s="59">
        <v>2</v>
      </c>
      <c r="E50" s="59">
        <v>45</v>
      </c>
      <c r="F50" s="59">
        <v>15</v>
      </c>
      <c r="G50" s="59">
        <v>27</v>
      </c>
      <c r="H50" s="59">
        <v>3</v>
      </c>
      <c r="I50" s="59"/>
      <c r="J50" s="62"/>
      <c r="K50" s="62"/>
      <c r="L50" s="252"/>
      <c r="M50" s="62">
        <v>45</v>
      </c>
      <c r="N50" s="62"/>
      <c r="O50" s="59"/>
    </row>
    <row r="51" spans="1:16" s="251" customFormat="1" ht="20.25" customHeight="1" x14ac:dyDescent="0.25">
      <c r="A51" s="59">
        <v>39</v>
      </c>
      <c r="B51" s="155" t="s">
        <v>604</v>
      </c>
      <c r="C51" s="59" t="s">
        <v>227</v>
      </c>
      <c r="D51" s="59">
        <v>2</v>
      </c>
      <c r="E51" s="59">
        <v>45</v>
      </c>
      <c r="F51" s="59">
        <v>15</v>
      </c>
      <c r="G51" s="59">
        <v>28</v>
      </c>
      <c r="H51" s="59">
        <v>2</v>
      </c>
      <c r="I51" s="26"/>
      <c r="J51" s="63"/>
      <c r="K51" s="63"/>
      <c r="L51" s="252"/>
      <c r="M51" s="62">
        <v>45</v>
      </c>
      <c r="N51" s="252"/>
      <c r="O51" s="26"/>
    </row>
    <row r="52" spans="1:16" s="18" customFormat="1" ht="31.5" x14ac:dyDescent="0.25">
      <c r="A52" s="26" t="s">
        <v>605</v>
      </c>
      <c r="B52" s="27" t="s">
        <v>623</v>
      </c>
      <c r="C52" s="26"/>
      <c r="D52" s="26">
        <v>2</v>
      </c>
      <c r="E52" s="26">
        <v>30</v>
      </c>
      <c r="F52" s="26">
        <v>28</v>
      </c>
      <c r="G52" s="26">
        <v>0</v>
      </c>
      <c r="H52" s="26">
        <v>2</v>
      </c>
      <c r="I52" s="26">
        <v>0</v>
      </c>
      <c r="J52" s="63">
        <v>0</v>
      </c>
      <c r="K52" s="63">
        <v>0</v>
      </c>
      <c r="L52" s="63">
        <v>30</v>
      </c>
      <c r="M52" s="63">
        <v>0</v>
      </c>
      <c r="N52" s="63">
        <v>0</v>
      </c>
      <c r="O52" s="26"/>
    </row>
    <row r="53" spans="1:16" s="251" customFormat="1" ht="21" customHeight="1" x14ac:dyDescent="0.25">
      <c r="A53" s="59">
        <v>40</v>
      </c>
      <c r="B53" s="155" t="s">
        <v>606</v>
      </c>
      <c r="C53" s="59" t="s">
        <v>226</v>
      </c>
      <c r="D53" s="59">
        <v>2</v>
      </c>
      <c r="E53" s="59">
        <v>30</v>
      </c>
      <c r="F53" s="59">
        <v>28</v>
      </c>
      <c r="G53" s="59">
        <v>0</v>
      </c>
      <c r="H53" s="59">
        <v>2</v>
      </c>
      <c r="I53" s="59"/>
      <c r="J53" s="62"/>
      <c r="K53" s="62"/>
      <c r="L53" s="62">
        <v>30</v>
      </c>
      <c r="M53" s="62"/>
      <c r="N53" s="62"/>
      <c r="O53" s="59"/>
    </row>
    <row r="54" spans="1:16" s="18" customFormat="1" ht="21" customHeight="1" x14ac:dyDescent="0.25">
      <c r="A54" s="59">
        <v>41</v>
      </c>
      <c r="B54" s="155" t="s">
        <v>444</v>
      </c>
      <c r="C54" s="59" t="s">
        <v>226</v>
      </c>
      <c r="D54" s="59">
        <v>2</v>
      </c>
      <c r="E54" s="59">
        <v>30</v>
      </c>
      <c r="F54" s="59">
        <v>28</v>
      </c>
      <c r="G54" s="59">
        <v>0</v>
      </c>
      <c r="H54" s="59">
        <v>2</v>
      </c>
      <c r="I54" s="59"/>
      <c r="J54" s="62"/>
      <c r="K54" s="62"/>
      <c r="L54" s="62"/>
      <c r="M54" s="62"/>
      <c r="N54" s="62"/>
      <c r="O54" s="59"/>
    </row>
    <row r="55" spans="1:16" s="18" customFormat="1" ht="21" customHeight="1" x14ac:dyDescent="0.25">
      <c r="A55" s="59">
        <v>42</v>
      </c>
      <c r="B55" s="155" t="s">
        <v>440</v>
      </c>
      <c r="C55" s="59" t="s">
        <v>226</v>
      </c>
      <c r="D55" s="59">
        <v>2</v>
      </c>
      <c r="E55" s="59">
        <v>30</v>
      </c>
      <c r="F55" s="59">
        <v>28</v>
      </c>
      <c r="G55" s="59">
        <v>0</v>
      </c>
      <c r="H55" s="59">
        <v>2</v>
      </c>
      <c r="I55" s="59"/>
      <c r="J55" s="62"/>
      <c r="K55" s="62"/>
      <c r="L55" s="62"/>
      <c r="M55" s="62"/>
      <c r="N55" s="62"/>
      <c r="O55" s="59"/>
    </row>
    <row r="56" spans="1:16" s="88" customFormat="1" ht="31.5" x14ac:dyDescent="0.25">
      <c r="A56" s="26" t="s">
        <v>59</v>
      </c>
      <c r="B56" s="27" t="s">
        <v>607</v>
      </c>
      <c r="C56" s="26"/>
      <c r="D56" s="26">
        <f>D57+D58</f>
        <v>13</v>
      </c>
      <c r="E56" s="26">
        <f>SUM(E57:E58)</f>
        <v>495</v>
      </c>
      <c r="F56" s="26">
        <v>0</v>
      </c>
      <c r="G56" s="26">
        <f>SUM(G57:G58)</f>
        <v>495</v>
      </c>
      <c r="H56" s="26">
        <v>0</v>
      </c>
      <c r="I56" s="26">
        <v>0</v>
      </c>
      <c r="J56" s="63">
        <f>J57+J62</f>
        <v>0</v>
      </c>
      <c r="K56" s="63">
        <v>0</v>
      </c>
      <c r="L56" s="63">
        <v>0</v>
      </c>
      <c r="M56" s="63">
        <v>0</v>
      </c>
      <c r="N56" s="63">
        <f>N57+N58</f>
        <v>495</v>
      </c>
      <c r="O56" s="26"/>
    </row>
    <row r="57" spans="1:16" s="88" customFormat="1" ht="19.5" customHeight="1" x14ac:dyDescent="0.25">
      <c r="A57" s="59">
        <v>43</v>
      </c>
      <c r="B57" s="155" t="s">
        <v>608</v>
      </c>
      <c r="C57" s="59" t="s">
        <v>228</v>
      </c>
      <c r="D57" s="59">
        <v>6</v>
      </c>
      <c r="E57" s="59">
        <v>180</v>
      </c>
      <c r="F57" s="59">
        <v>0</v>
      </c>
      <c r="G57" s="59">
        <v>180</v>
      </c>
      <c r="H57" s="59">
        <v>0</v>
      </c>
      <c r="I57" s="59"/>
      <c r="J57" s="63"/>
      <c r="K57" s="62"/>
      <c r="L57" s="62"/>
      <c r="M57" s="62"/>
      <c r="N57" s="62">
        <v>180</v>
      </c>
      <c r="O57" s="26"/>
    </row>
    <row r="58" spans="1:16" s="88" customFormat="1" ht="19.5" customHeight="1" x14ac:dyDescent="0.25">
      <c r="A58" s="59">
        <v>44</v>
      </c>
      <c r="B58" s="155" t="s">
        <v>609</v>
      </c>
      <c r="C58" s="59" t="s">
        <v>228</v>
      </c>
      <c r="D58" s="59">
        <v>7</v>
      </c>
      <c r="E58" s="59">
        <v>315</v>
      </c>
      <c r="F58" s="59">
        <v>0</v>
      </c>
      <c r="G58" s="59">
        <v>315</v>
      </c>
      <c r="H58" s="59">
        <v>0</v>
      </c>
      <c r="I58" s="59"/>
      <c r="J58" s="63"/>
      <c r="K58" s="62"/>
      <c r="L58" s="62"/>
      <c r="M58" s="62"/>
      <c r="N58" s="62">
        <v>315</v>
      </c>
      <c r="O58" s="26"/>
    </row>
    <row r="59" spans="1:16" s="88" customFormat="1" ht="24" customHeight="1" x14ac:dyDescent="0.25">
      <c r="A59" s="26" t="s">
        <v>63</v>
      </c>
      <c r="B59" s="27" t="s">
        <v>610</v>
      </c>
      <c r="C59" s="26"/>
      <c r="D59" s="26">
        <v>5</v>
      </c>
      <c r="E59" s="26">
        <f>SUM(E60:E62)</f>
        <v>90</v>
      </c>
      <c r="F59" s="26">
        <f>SUM(F60:F62)</f>
        <v>58</v>
      </c>
      <c r="G59" s="26">
        <f>SUM(G60:G62)</f>
        <v>29</v>
      </c>
      <c r="H59" s="26">
        <f>SUM(H60:H62)</f>
        <v>3</v>
      </c>
      <c r="I59" s="26">
        <v>0</v>
      </c>
      <c r="J59" s="63">
        <v>0</v>
      </c>
      <c r="K59" s="63">
        <v>0</v>
      </c>
      <c r="L59" s="63">
        <v>0</v>
      </c>
      <c r="M59" s="63">
        <v>0</v>
      </c>
      <c r="N59" s="63">
        <f>SUM(N60:N62)</f>
        <v>90</v>
      </c>
      <c r="O59" s="26"/>
    </row>
    <row r="60" spans="1:16" s="88" customFormat="1" ht="31.5" x14ac:dyDescent="0.25">
      <c r="A60" s="59">
        <v>45</v>
      </c>
      <c r="B60" s="155" t="s">
        <v>611</v>
      </c>
      <c r="C60" s="59" t="s">
        <v>226</v>
      </c>
      <c r="D60" s="59">
        <v>2</v>
      </c>
      <c r="E60" s="59">
        <v>30</v>
      </c>
      <c r="F60" s="59">
        <v>29</v>
      </c>
      <c r="G60" s="59">
        <v>0</v>
      </c>
      <c r="H60" s="59">
        <v>1</v>
      </c>
      <c r="I60" s="59"/>
      <c r="J60" s="63"/>
      <c r="K60" s="62"/>
      <c r="L60" s="62"/>
      <c r="M60" s="62"/>
      <c r="N60" s="62">
        <v>30</v>
      </c>
      <c r="O60" s="26"/>
    </row>
    <row r="61" spans="1:16" s="88" customFormat="1" ht="31.5" x14ac:dyDescent="0.25">
      <c r="A61" s="59">
        <v>46</v>
      </c>
      <c r="B61" s="155" t="s">
        <v>612</v>
      </c>
      <c r="C61" s="59" t="s">
        <v>228</v>
      </c>
      <c r="D61" s="59">
        <v>1</v>
      </c>
      <c r="E61" s="59">
        <v>30</v>
      </c>
      <c r="F61" s="59">
        <v>0</v>
      </c>
      <c r="G61" s="59">
        <v>29</v>
      </c>
      <c r="H61" s="59">
        <v>1</v>
      </c>
      <c r="I61" s="59"/>
      <c r="J61" s="63"/>
      <c r="K61" s="62"/>
      <c r="L61" s="62"/>
      <c r="M61" s="62"/>
      <c r="N61" s="62">
        <v>30</v>
      </c>
      <c r="O61" s="26"/>
    </row>
    <row r="62" spans="1:16" s="88" customFormat="1" ht="21.75" customHeight="1" x14ac:dyDescent="0.25">
      <c r="A62" s="59">
        <v>47</v>
      </c>
      <c r="B62" s="155" t="s">
        <v>613</v>
      </c>
      <c r="C62" s="59" t="s">
        <v>226</v>
      </c>
      <c r="D62" s="59">
        <v>2</v>
      </c>
      <c r="E62" s="59">
        <v>30</v>
      </c>
      <c r="F62" s="59">
        <v>29</v>
      </c>
      <c r="G62" s="59">
        <v>0</v>
      </c>
      <c r="H62" s="59">
        <v>1</v>
      </c>
      <c r="I62" s="59"/>
      <c r="J62" s="63"/>
      <c r="K62" s="62"/>
      <c r="L62" s="62"/>
      <c r="M62" s="62"/>
      <c r="N62" s="62">
        <v>30</v>
      </c>
      <c r="O62" s="26"/>
    </row>
    <row r="63" spans="1:16" s="88" customFormat="1" ht="28.5" customHeight="1" x14ac:dyDescent="0.25">
      <c r="A63" s="313" t="s">
        <v>15</v>
      </c>
      <c r="B63" s="313"/>
      <c r="C63" s="26"/>
      <c r="D63" s="26">
        <f>D9+D17+D56+D59</f>
        <v>110</v>
      </c>
      <c r="E63" s="26">
        <f>E9+E17+E56+E59</f>
        <v>2505</v>
      </c>
      <c r="F63" s="26">
        <f>F9+F17+F56+F59</f>
        <v>896</v>
      </c>
      <c r="G63" s="26">
        <f>G9+G17+G56+G59</f>
        <v>1496</v>
      </c>
      <c r="H63" s="26">
        <f>H9+H17+H56+H59</f>
        <v>113</v>
      </c>
      <c r="I63" s="64">
        <f>I9+I17</f>
        <v>405</v>
      </c>
      <c r="J63" s="63">
        <f>J17+J9</f>
        <v>405</v>
      </c>
      <c r="K63" s="63">
        <f>K56+K17+K9</f>
        <v>360</v>
      </c>
      <c r="L63" s="63">
        <f>L56+L17+L9</f>
        <v>360</v>
      </c>
      <c r="M63" s="63">
        <f>M56+M17+M9</f>
        <v>390</v>
      </c>
      <c r="N63" s="63">
        <f>N56+N59</f>
        <v>585</v>
      </c>
      <c r="O63" s="26"/>
      <c r="P63" s="88" t="s">
        <v>624</v>
      </c>
    </row>
    <row r="64" spans="1:16" ht="8.25" customHeight="1" x14ac:dyDescent="0.25"/>
    <row r="65" spans="1:14" ht="26.25" customHeight="1" x14ac:dyDescent="0.25">
      <c r="A65" s="288" t="s">
        <v>563</v>
      </c>
      <c r="B65" s="288"/>
      <c r="C65" s="288"/>
      <c r="D65" s="288"/>
      <c r="E65" s="288"/>
      <c r="F65" s="288"/>
      <c r="G65" s="288"/>
      <c r="H65" s="288"/>
      <c r="I65" s="288"/>
      <c r="J65" s="288"/>
      <c r="K65" s="288"/>
      <c r="L65" s="288"/>
      <c r="M65" s="288"/>
      <c r="N65" s="288"/>
    </row>
    <row r="66" spans="1:14" x14ac:dyDescent="0.25">
      <c r="A66" s="150"/>
      <c r="B66" s="289"/>
      <c r="C66" s="289"/>
      <c r="D66" s="289"/>
      <c r="E66" s="289"/>
      <c r="F66" s="289"/>
      <c r="G66" s="289"/>
      <c r="H66" s="289"/>
      <c r="I66" s="289"/>
      <c r="J66" s="289"/>
      <c r="K66" s="289"/>
      <c r="L66" s="289"/>
      <c r="M66" s="289"/>
      <c r="N66" s="289"/>
    </row>
    <row r="67" spans="1:14" x14ac:dyDescent="0.25">
      <c r="A67" s="150"/>
    </row>
    <row r="68" spans="1:14" x14ac:dyDescent="0.25">
      <c r="B68" s="81"/>
    </row>
    <row r="69" spans="1:14" x14ac:dyDescent="0.25">
      <c r="B69" s="81"/>
    </row>
  </sheetData>
  <mergeCells count="14">
    <mergeCell ref="O7:O8"/>
    <mergeCell ref="A65:N65"/>
    <mergeCell ref="B66:N66"/>
    <mergeCell ref="A63:B63"/>
    <mergeCell ref="A1:H1"/>
    <mergeCell ref="A2:H2"/>
    <mergeCell ref="A3:H3"/>
    <mergeCell ref="A4:N4"/>
    <mergeCell ref="A5:N5"/>
    <mergeCell ref="A7:A8"/>
    <mergeCell ref="B7:B8"/>
    <mergeCell ref="C7:C8"/>
    <mergeCell ref="D7:D8"/>
    <mergeCell ref="E7:H7"/>
  </mergeCells>
  <printOptions horizontalCentered="1"/>
  <pageMargins left="0.5" right="0.5" top="0.4" bottom="0.4" header="0.1" footer="0.1"/>
  <pageSetup paperSize="9" orientation="landscape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69EBD-E276-4DBE-BC27-0178CC4FA75C}">
  <sheetPr>
    <tabColor rgb="FFFFFF00"/>
  </sheetPr>
  <dimension ref="A1:P52"/>
  <sheetViews>
    <sheetView zoomScaleNormal="100" workbookViewId="0">
      <selection activeCell="U14" sqref="U14"/>
    </sheetView>
  </sheetViews>
  <sheetFormatPr defaultColWidth="9" defaultRowHeight="15.75" x14ac:dyDescent="0.25"/>
  <cols>
    <col min="1" max="1" width="4.75" style="82" customWidth="1"/>
    <col min="2" max="2" width="35.75" style="80" customWidth="1"/>
    <col min="3" max="3" width="8.5" style="82" customWidth="1"/>
    <col min="4" max="4" width="7.125" style="82" customWidth="1"/>
    <col min="5" max="6" width="6.375" style="82" customWidth="1"/>
    <col min="7" max="7" width="6" style="82" customWidth="1"/>
    <col min="8" max="8" width="6.5" style="82" customWidth="1"/>
    <col min="9" max="10" width="7.625" style="82" customWidth="1"/>
    <col min="11" max="13" width="7.625" style="83" customWidth="1"/>
    <col min="14" max="14" width="4.75" style="80" customWidth="1"/>
    <col min="15" max="16" width="9" style="80"/>
    <col min="17" max="17" width="18.125" style="80" customWidth="1"/>
    <col min="18" max="16384" width="9" style="80"/>
  </cols>
  <sheetData>
    <row r="1" spans="1:16" s="3" customFormat="1" x14ac:dyDescent="0.25">
      <c r="A1" s="302" t="s">
        <v>0</v>
      </c>
      <c r="B1" s="302"/>
      <c r="C1" s="302"/>
      <c r="D1" s="302"/>
      <c r="E1" s="302"/>
      <c r="F1" s="302"/>
      <c r="G1" s="302"/>
      <c r="H1" s="302"/>
      <c r="I1" s="1"/>
      <c r="J1" s="2"/>
      <c r="K1" s="1"/>
      <c r="L1" s="2"/>
      <c r="M1" s="1"/>
    </row>
    <row r="2" spans="1:16" s="3" customFormat="1" ht="15" customHeight="1" x14ac:dyDescent="0.25">
      <c r="A2" s="302" t="s">
        <v>1</v>
      </c>
      <c r="B2" s="302"/>
      <c r="C2" s="302"/>
      <c r="D2" s="302"/>
      <c r="E2" s="302"/>
      <c r="F2" s="302"/>
      <c r="G2" s="302"/>
      <c r="H2" s="302"/>
      <c r="I2" s="1"/>
      <c r="J2" s="2"/>
      <c r="K2" s="1"/>
      <c r="L2" s="2"/>
      <c r="M2" s="1"/>
    </row>
    <row r="3" spans="1:16" s="3" customFormat="1" ht="7.5" customHeight="1" x14ac:dyDescent="0.25">
      <c r="A3" s="303" t="s">
        <v>2</v>
      </c>
      <c r="B3" s="304"/>
      <c r="C3" s="304"/>
      <c r="D3" s="304"/>
      <c r="E3" s="304"/>
      <c r="F3" s="304"/>
      <c r="G3" s="304"/>
      <c r="H3" s="304"/>
      <c r="I3" s="1"/>
      <c r="J3" s="2"/>
      <c r="K3" s="1"/>
      <c r="L3" s="2"/>
      <c r="M3" s="1"/>
    </row>
    <row r="4" spans="1:16" s="3" customFormat="1" ht="27.75" customHeight="1" x14ac:dyDescent="0.35">
      <c r="A4" s="305" t="s">
        <v>618</v>
      </c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4"/>
      <c r="O4" s="4"/>
      <c r="P4" s="4"/>
    </row>
    <row r="5" spans="1:16" s="6" customFormat="1" ht="30" customHeight="1" x14ac:dyDescent="0.35">
      <c r="A5" s="306" t="s">
        <v>646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5"/>
      <c r="P5" s="5"/>
    </row>
    <row r="6" spans="1:16" s="7" customFormat="1" ht="23.25" customHeight="1" x14ac:dyDescent="0.2">
      <c r="A6" s="7" t="s">
        <v>501</v>
      </c>
      <c r="C6" s="8"/>
      <c r="D6" s="8"/>
      <c r="E6" s="8"/>
      <c r="F6" s="8"/>
      <c r="G6" s="8"/>
      <c r="H6" s="8"/>
      <c r="I6" s="9"/>
      <c r="J6" s="9" t="s">
        <v>69</v>
      </c>
      <c r="K6" s="8"/>
      <c r="L6" s="8"/>
      <c r="M6" s="9"/>
      <c r="N6" s="15"/>
    </row>
    <row r="7" spans="1:16" s="8" customFormat="1" ht="27.75" customHeight="1" x14ac:dyDescent="0.2">
      <c r="A7" s="290" t="s">
        <v>5</v>
      </c>
      <c r="B7" s="292" t="s">
        <v>6</v>
      </c>
      <c r="C7" s="294" t="s">
        <v>225</v>
      </c>
      <c r="D7" s="294" t="s">
        <v>70</v>
      </c>
      <c r="E7" s="295" t="s">
        <v>71</v>
      </c>
      <c r="F7" s="296"/>
      <c r="G7" s="296"/>
      <c r="H7" s="297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99" t="s">
        <v>467</v>
      </c>
    </row>
    <row r="8" spans="1:16" s="8" customFormat="1" ht="63" x14ac:dyDescent="0.2">
      <c r="A8" s="291"/>
      <c r="B8" s="293"/>
      <c r="C8" s="298"/>
      <c r="D8" s="291"/>
      <c r="E8" s="10" t="s">
        <v>15</v>
      </c>
      <c r="F8" s="12" t="s">
        <v>16</v>
      </c>
      <c r="G8" s="12" t="s">
        <v>17</v>
      </c>
      <c r="H8" s="12" t="s">
        <v>18</v>
      </c>
      <c r="I8" s="30" t="s">
        <v>615</v>
      </c>
      <c r="J8" s="12" t="s">
        <v>473</v>
      </c>
      <c r="K8" s="30" t="s">
        <v>539</v>
      </c>
      <c r="L8" s="30" t="s">
        <v>540</v>
      </c>
      <c r="M8" s="12" t="s">
        <v>616</v>
      </c>
      <c r="N8" s="300"/>
    </row>
    <row r="9" spans="1:16" s="16" customFormat="1" x14ac:dyDescent="0.2">
      <c r="A9" s="30" t="s">
        <v>19</v>
      </c>
      <c r="B9" s="131" t="s">
        <v>20</v>
      </c>
      <c r="C9" s="121"/>
      <c r="D9" s="121">
        <f t="shared" ref="D9:M9" si="0">SUM(D10:D16)</f>
        <v>19</v>
      </c>
      <c r="E9" s="121">
        <f t="shared" si="0"/>
        <v>435</v>
      </c>
      <c r="F9" s="121">
        <f t="shared" si="0"/>
        <v>157</v>
      </c>
      <c r="G9" s="121">
        <f t="shared" si="0"/>
        <v>255</v>
      </c>
      <c r="H9" s="121">
        <f t="shared" si="0"/>
        <v>23</v>
      </c>
      <c r="I9" s="123">
        <f>SUM(I10:I16)</f>
        <v>360</v>
      </c>
      <c r="J9" s="123">
        <f t="shared" si="0"/>
        <v>75</v>
      </c>
      <c r="K9" s="120">
        <f t="shared" si="0"/>
        <v>0</v>
      </c>
      <c r="L9" s="120">
        <f t="shared" si="0"/>
        <v>0</v>
      </c>
      <c r="M9" s="120">
        <f t="shared" si="0"/>
        <v>0</v>
      </c>
      <c r="N9" s="30"/>
    </row>
    <row r="10" spans="1:16" s="17" customFormat="1" x14ac:dyDescent="0.25">
      <c r="A10" s="142">
        <v>1</v>
      </c>
      <c r="B10" s="146" t="s">
        <v>561</v>
      </c>
      <c r="C10" s="143" t="s">
        <v>227</v>
      </c>
      <c r="D10" s="147">
        <v>5</v>
      </c>
      <c r="E10" s="147">
        <v>75</v>
      </c>
      <c r="F10" s="147">
        <v>41</v>
      </c>
      <c r="G10" s="147">
        <v>29</v>
      </c>
      <c r="H10" s="147">
        <v>5</v>
      </c>
      <c r="I10" s="147">
        <v>75</v>
      </c>
      <c r="J10" s="69"/>
      <c r="K10" s="98"/>
      <c r="L10" s="69"/>
      <c r="M10" s="69"/>
      <c r="N10" s="69"/>
    </row>
    <row r="11" spans="1:16" s="17" customFormat="1" x14ac:dyDescent="0.25">
      <c r="A11" s="142">
        <v>2</v>
      </c>
      <c r="B11" s="146" t="s">
        <v>22</v>
      </c>
      <c r="C11" s="143" t="s">
        <v>227</v>
      </c>
      <c r="D11" s="147">
        <v>2</v>
      </c>
      <c r="E11" s="147">
        <v>30</v>
      </c>
      <c r="F11" s="147">
        <v>18</v>
      </c>
      <c r="G11" s="147">
        <v>10</v>
      </c>
      <c r="H11" s="147">
        <v>2</v>
      </c>
      <c r="I11" s="147">
        <v>30</v>
      </c>
      <c r="J11" s="69"/>
      <c r="K11" s="98"/>
      <c r="L11" s="69"/>
      <c r="M11" s="69"/>
      <c r="N11" s="144"/>
    </row>
    <row r="12" spans="1:16" s="17" customFormat="1" x14ac:dyDescent="0.25">
      <c r="A12" s="142">
        <v>3</v>
      </c>
      <c r="B12" s="146" t="s">
        <v>23</v>
      </c>
      <c r="C12" s="143" t="s">
        <v>227</v>
      </c>
      <c r="D12" s="147">
        <v>2</v>
      </c>
      <c r="E12" s="147">
        <v>60</v>
      </c>
      <c r="F12" s="147">
        <v>5</v>
      </c>
      <c r="G12" s="147">
        <v>51</v>
      </c>
      <c r="H12" s="147">
        <v>4</v>
      </c>
      <c r="I12" s="145">
        <v>60</v>
      </c>
      <c r="J12" s="147"/>
      <c r="K12" s="98"/>
      <c r="L12" s="69"/>
      <c r="M12" s="254"/>
      <c r="N12" s="69"/>
    </row>
    <row r="13" spans="1:16" s="17" customFormat="1" x14ac:dyDescent="0.25">
      <c r="A13" s="142">
        <v>4</v>
      </c>
      <c r="B13" s="146" t="s">
        <v>536</v>
      </c>
      <c r="C13" s="143" t="s">
        <v>227</v>
      </c>
      <c r="D13" s="147">
        <v>3</v>
      </c>
      <c r="E13" s="147">
        <v>75</v>
      </c>
      <c r="F13" s="147">
        <v>36</v>
      </c>
      <c r="G13" s="147">
        <v>35</v>
      </c>
      <c r="H13" s="147">
        <v>4</v>
      </c>
      <c r="I13" s="145">
        <v>75</v>
      </c>
      <c r="J13" s="147"/>
      <c r="K13" s="98"/>
      <c r="L13" s="69"/>
      <c r="M13" s="254"/>
      <c r="N13" s="69"/>
    </row>
    <row r="14" spans="1:16" s="17" customFormat="1" x14ac:dyDescent="0.25">
      <c r="A14" s="142">
        <v>5</v>
      </c>
      <c r="B14" s="146" t="s">
        <v>24</v>
      </c>
      <c r="C14" s="143" t="s">
        <v>227</v>
      </c>
      <c r="D14" s="147">
        <v>3</v>
      </c>
      <c r="E14" s="147">
        <v>75</v>
      </c>
      <c r="F14" s="254">
        <v>15</v>
      </c>
      <c r="G14" s="254">
        <v>58</v>
      </c>
      <c r="H14" s="147">
        <v>2</v>
      </c>
      <c r="I14" s="147"/>
      <c r="J14" s="69">
        <v>75</v>
      </c>
      <c r="K14" s="98"/>
      <c r="L14" s="69"/>
      <c r="M14" s="69"/>
      <c r="N14" s="69"/>
    </row>
    <row r="15" spans="1:16" s="17" customFormat="1" x14ac:dyDescent="0.25">
      <c r="A15" s="142">
        <v>6</v>
      </c>
      <c r="B15" s="146" t="s">
        <v>26</v>
      </c>
      <c r="C15" s="143" t="s">
        <v>229</v>
      </c>
      <c r="D15" s="147">
        <v>2</v>
      </c>
      <c r="E15" s="147">
        <v>60</v>
      </c>
      <c r="F15" s="254">
        <v>21</v>
      </c>
      <c r="G15" s="254">
        <v>36</v>
      </c>
      <c r="H15" s="147">
        <v>3</v>
      </c>
      <c r="I15" s="147">
        <v>60</v>
      </c>
      <c r="J15" s="69"/>
      <c r="K15" s="98"/>
      <c r="L15" s="69"/>
      <c r="M15" s="69"/>
      <c r="N15" s="69"/>
    </row>
    <row r="16" spans="1:16" s="17" customFormat="1" x14ac:dyDescent="0.25">
      <c r="A16" s="142">
        <v>7</v>
      </c>
      <c r="B16" s="146" t="s">
        <v>27</v>
      </c>
      <c r="C16" s="143" t="s">
        <v>229</v>
      </c>
      <c r="D16" s="147">
        <v>2</v>
      </c>
      <c r="E16" s="147">
        <v>60</v>
      </c>
      <c r="F16" s="254">
        <v>21</v>
      </c>
      <c r="G16" s="254">
        <v>36</v>
      </c>
      <c r="H16" s="147">
        <v>3</v>
      </c>
      <c r="I16" s="147">
        <v>60</v>
      </c>
      <c r="J16" s="69"/>
      <c r="K16" s="98"/>
      <c r="L16" s="69"/>
      <c r="M16" s="69"/>
      <c r="N16" s="69"/>
    </row>
    <row r="17" spans="1:14" s="16" customFormat="1" x14ac:dyDescent="0.2">
      <c r="A17" s="30" t="s">
        <v>28</v>
      </c>
      <c r="B17" s="110" t="s">
        <v>29</v>
      </c>
      <c r="C17" s="120"/>
      <c r="D17" s="120">
        <f>D18+D26+D38</f>
        <v>53</v>
      </c>
      <c r="E17" s="120">
        <f t="shared" ref="E17:N17" si="1">E18+E26+E38</f>
        <v>1140</v>
      </c>
      <c r="F17" s="120">
        <f t="shared" si="1"/>
        <v>421</v>
      </c>
      <c r="G17" s="120">
        <f t="shared" si="1"/>
        <v>666</v>
      </c>
      <c r="H17" s="120">
        <f t="shared" si="1"/>
        <v>53</v>
      </c>
      <c r="I17" s="120">
        <f t="shared" si="1"/>
        <v>90</v>
      </c>
      <c r="J17" s="120">
        <f t="shared" si="1"/>
        <v>450</v>
      </c>
      <c r="K17" s="120">
        <f t="shared" si="1"/>
        <v>525</v>
      </c>
      <c r="L17" s="120">
        <f t="shared" si="1"/>
        <v>75</v>
      </c>
      <c r="M17" s="120">
        <f t="shared" si="1"/>
        <v>0</v>
      </c>
      <c r="N17" s="120">
        <f t="shared" si="1"/>
        <v>0</v>
      </c>
    </row>
    <row r="18" spans="1:14" s="17" customFormat="1" x14ac:dyDescent="0.2">
      <c r="A18" s="121" t="s">
        <v>30</v>
      </c>
      <c r="B18" s="111" t="s">
        <v>168</v>
      </c>
      <c r="C18" s="121"/>
      <c r="D18" s="121">
        <f t="shared" ref="D18:M18" si="2">SUM(D19:D25)</f>
        <v>14</v>
      </c>
      <c r="E18" s="121">
        <f>SUM(E19:E25)</f>
        <v>255</v>
      </c>
      <c r="F18" s="121">
        <f>SUM(F19:F25)</f>
        <v>155</v>
      </c>
      <c r="G18" s="121">
        <f t="shared" si="2"/>
        <v>86</v>
      </c>
      <c r="H18" s="121">
        <f t="shared" si="2"/>
        <v>14</v>
      </c>
      <c r="I18" s="121">
        <f t="shared" si="2"/>
        <v>90</v>
      </c>
      <c r="J18" s="30">
        <f t="shared" si="2"/>
        <v>165</v>
      </c>
      <c r="K18" s="30">
        <f t="shared" si="2"/>
        <v>0</v>
      </c>
      <c r="L18" s="30">
        <f t="shared" si="2"/>
        <v>0</v>
      </c>
      <c r="M18" s="30">
        <f t="shared" si="2"/>
        <v>0</v>
      </c>
      <c r="N18" s="30"/>
    </row>
    <row r="19" spans="1:14" s="17" customFormat="1" x14ac:dyDescent="0.25">
      <c r="A19" s="42">
        <v>7</v>
      </c>
      <c r="B19" s="255" t="s">
        <v>474</v>
      </c>
      <c r="C19" s="90" t="s">
        <v>226</v>
      </c>
      <c r="D19" s="67">
        <v>2</v>
      </c>
      <c r="E19" s="67">
        <v>30</v>
      </c>
      <c r="F19" s="67">
        <v>28</v>
      </c>
      <c r="G19" s="90">
        <v>0</v>
      </c>
      <c r="H19" s="90">
        <v>2</v>
      </c>
      <c r="I19" s="37"/>
      <c r="J19" s="67">
        <v>30</v>
      </c>
      <c r="K19" s="169"/>
      <c r="L19" s="37"/>
      <c r="M19" s="37"/>
      <c r="N19" s="37"/>
    </row>
    <row r="20" spans="1:14" s="17" customFormat="1" x14ac:dyDescent="0.2">
      <c r="A20" s="37">
        <v>8</v>
      </c>
      <c r="B20" s="119" t="s">
        <v>475</v>
      </c>
      <c r="C20" s="90" t="s">
        <v>226</v>
      </c>
      <c r="D20" s="67">
        <v>2</v>
      </c>
      <c r="E20" s="67">
        <v>30</v>
      </c>
      <c r="F20" s="67">
        <v>28</v>
      </c>
      <c r="G20" s="67">
        <v>0</v>
      </c>
      <c r="H20" s="67">
        <v>2</v>
      </c>
      <c r="I20" s="37"/>
      <c r="J20" s="67">
        <v>30</v>
      </c>
      <c r="K20" s="37"/>
      <c r="L20" s="37"/>
      <c r="M20" s="37"/>
      <c r="N20" s="37"/>
    </row>
    <row r="21" spans="1:14" s="17" customFormat="1" x14ac:dyDescent="0.2">
      <c r="A21" s="42">
        <v>9</v>
      </c>
      <c r="B21" s="119" t="s">
        <v>476</v>
      </c>
      <c r="C21" s="112" t="s">
        <v>227</v>
      </c>
      <c r="D21" s="67">
        <v>2</v>
      </c>
      <c r="E21" s="67">
        <v>45</v>
      </c>
      <c r="F21" s="67">
        <v>14</v>
      </c>
      <c r="G21" s="67">
        <v>29</v>
      </c>
      <c r="H21" s="67">
        <v>2</v>
      </c>
      <c r="I21" s="67">
        <v>45</v>
      </c>
      <c r="J21" s="37"/>
      <c r="K21" s="37"/>
      <c r="L21" s="37"/>
      <c r="M21" s="37"/>
      <c r="N21" s="37"/>
    </row>
    <row r="22" spans="1:14" s="17" customFormat="1" ht="31.5" x14ac:dyDescent="0.2">
      <c r="A22" s="37">
        <v>10</v>
      </c>
      <c r="B22" s="119" t="s">
        <v>477</v>
      </c>
      <c r="C22" s="90" t="s">
        <v>226</v>
      </c>
      <c r="D22" s="67">
        <v>2</v>
      </c>
      <c r="E22" s="67">
        <v>30</v>
      </c>
      <c r="F22" s="67">
        <v>28</v>
      </c>
      <c r="G22" s="67">
        <v>0</v>
      </c>
      <c r="H22" s="67">
        <v>2</v>
      </c>
      <c r="I22" s="37"/>
      <c r="J22" s="67">
        <v>30</v>
      </c>
      <c r="K22" s="37"/>
      <c r="L22" s="37"/>
      <c r="M22" s="37"/>
      <c r="N22" s="37"/>
    </row>
    <row r="23" spans="1:14" s="16" customFormat="1" x14ac:dyDescent="0.2">
      <c r="A23" s="42">
        <v>11</v>
      </c>
      <c r="B23" s="119" t="s">
        <v>478</v>
      </c>
      <c r="C23" s="112" t="s">
        <v>227</v>
      </c>
      <c r="D23" s="67">
        <v>2</v>
      </c>
      <c r="E23" s="67">
        <v>45</v>
      </c>
      <c r="F23" s="67">
        <v>14</v>
      </c>
      <c r="G23" s="67">
        <v>29</v>
      </c>
      <c r="H23" s="67">
        <v>2</v>
      </c>
      <c r="I23" s="67">
        <v>45</v>
      </c>
      <c r="J23" s="169"/>
      <c r="K23" s="37"/>
      <c r="L23" s="37"/>
      <c r="M23" s="37"/>
      <c r="N23" s="37"/>
    </row>
    <row r="24" spans="1:14" s="16" customFormat="1" x14ac:dyDescent="0.2">
      <c r="A24" s="37">
        <v>12</v>
      </c>
      <c r="B24" s="119" t="s">
        <v>479</v>
      </c>
      <c r="C24" s="112" t="s">
        <v>227</v>
      </c>
      <c r="D24" s="67">
        <v>2</v>
      </c>
      <c r="E24" s="67">
        <v>45</v>
      </c>
      <c r="F24" s="67">
        <v>15</v>
      </c>
      <c r="G24" s="67">
        <v>28</v>
      </c>
      <c r="H24" s="67">
        <v>2</v>
      </c>
      <c r="I24" s="37"/>
      <c r="J24" s="67">
        <v>45</v>
      </c>
      <c r="K24" s="37"/>
      <c r="L24" s="37"/>
      <c r="M24" s="37"/>
      <c r="N24" s="37"/>
    </row>
    <row r="25" spans="1:14" s="17" customFormat="1" ht="31.5" x14ac:dyDescent="0.2">
      <c r="A25" s="42">
        <v>13</v>
      </c>
      <c r="B25" s="106" t="s">
        <v>480</v>
      </c>
      <c r="C25" s="90" t="s">
        <v>226</v>
      </c>
      <c r="D25" s="67">
        <v>2</v>
      </c>
      <c r="E25" s="67">
        <v>30</v>
      </c>
      <c r="F25" s="67">
        <v>28</v>
      </c>
      <c r="G25" s="67">
        <v>0</v>
      </c>
      <c r="H25" s="67">
        <v>2</v>
      </c>
      <c r="I25" s="169"/>
      <c r="J25" s="169">
        <v>30</v>
      </c>
      <c r="K25" s="256"/>
      <c r="L25" s="37"/>
      <c r="M25" s="37"/>
      <c r="N25" s="37"/>
    </row>
    <row r="26" spans="1:14" s="16" customFormat="1" x14ac:dyDescent="0.2">
      <c r="A26" s="123" t="s">
        <v>41</v>
      </c>
      <c r="B26" s="113" t="s">
        <v>42</v>
      </c>
      <c r="C26" s="123"/>
      <c r="D26" s="123">
        <f>(D27+D28+D29+D30+D31+D32+D33+D34+D35+D36+D37)</f>
        <v>34</v>
      </c>
      <c r="E26" s="123">
        <f>SUM(E27:E37)</f>
        <v>765</v>
      </c>
      <c r="F26" s="123">
        <f>SUM(F27:F37)</f>
        <v>238</v>
      </c>
      <c r="G26" s="123">
        <f>SUM(G27:G37)</f>
        <v>493</v>
      </c>
      <c r="H26" s="123">
        <f>SUM(H27:H37)</f>
        <v>34</v>
      </c>
      <c r="I26" s="123">
        <f t="shared" ref="I26:M26" si="3">SUM(I27:I37)</f>
        <v>0</v>
      </c>
      <c r="J26" s="121">
        <f>SUM(J27:J37)</f>
        <v>285</v>
      </c>
      <c r="K26" s="30">
        <f>SUM(K27:K37)</f>
        <v>405</v>
      </c>
      <c r="L26" s="30">
        <f>SUM(L27:L37)</f>
        <v>75</v>
      </c>
      <c r="M26" s="30">
        <f t="shared" si="3"/>
        <v>0</v>
      </c>
      <c r="N26" s="30"/>
    </row>
    <row r="27" spans="1:14" s="16" customFormat="1" x14ac:dyDescent="0.2">
      <c r="A27" s="42">
        <v>14</v>
      </c>
      <c r="B27" s="119" t="s">
        <v>481</v>
      </c>
      <c r="C27" s="112" t="s">
        <v>227</v>
      </c>
      <c r="D27" s="67">
        <v>3</v>
      </c>
      <c r="E27" s="67">
        <v>60</v>
      </c>
      <c r="F27" s="67">
        <v>28</v>
      </c>
      <c r="G27" s="67">
        <v>29</v>
      </c>
      <c r="H27" s="67">
        <v>3</v>
      </c>
      <c r="I27" s="37"/>
      <c r="J27" s="67">
        <v>60</v>
      </c>
      <c r="K27" s="37"/>
      <c r="L27" s="169"/>
      <c r="M27" s="169"/>
      <c r="N27" s="37"/>
    </row>
    <row r="28" spans="1:14" s="16" customFormat="1" x14ac:dyDescent="0.2">
      <c r="A28" s="42">
        <v>15</v>
      </c>
      <c r="B28" s="106" t="s">
        <v>482</v>
      </c>
      <c r="C28" s="90" t="s">
        <v>226</v>
      </c>
      <c r="D28" s="67">
        <v>2</v>
      </c>
      <c r="E28" s="67">
        <v>30</v>
      </c>
      <c r="F28" s="67">
        <v>28</v>
      </c>
      <c r="G28" s="67">
        <v>0</v>
      </c>
      <c r="H28" s="67">
        <v>2</v>
      </c>
      <c r="I28" s="37"/>
      <c r="J28" s="67">
        <v>30</v>
      </c>
      <c r="K28" s="98"/>
      <c r="L28" s="37"/>
      <c r="M28" s="37"/>
      <c r="N28" s="37"/>
    </row>
    <row r="29" spans="1:14" s="16" customFormat="1" x14ac:dyDescent="0.2">
      <c r="A29" s="42">
        <v>16</v>
      </c>
      <c r="B29" s="106" t="s">
        <v>483</v>
      </c>
      <c r="C29" s="112" t="s">
        <v>227</v>
      </c>
      <c r="D29" s="67">
        <v>3</v>
      </c>
      <c r="E29" s="67">
        <v>60</v>
      </c>
      <c r="F29" s="67">
        <v>28</v>
      </c>
      <c r="G29" s="67">
        <v>29</v>
      </c>
      <c r="H29" s="67">
        <v>3</v>
      </c>
      <c r="I29" s="37"/>
      <c r="J29" s="67">
        <v>60</v>
      </c>
      <c r="K29" s="67"/>
      <c r="L29" s="37"/>
      <c r="M29" s="37"/>
      <c r="N29" s="37"/>
    </row>
    <row r="30" spans="1:14" s="17" customFormat="1" x14ac:dyDescent="0.25">
      <c r="A30" s="42">
        <v>17</v>
      </c>
      <c r="B30" s="106" t="s">
        <v>484</v>
      </c>
      <c r="C30" s="112" t="s">
        <v>227</v>
      </c>
      <c r="D30" s="67">
        <v>2</v>
      </c>
      <c r="E30" s="67">
        <v>45</v>
      </c>
      <c r="F30" s="67">
        <v>14</v>
      </c>
      <c r="G30" s="67">
        <v>29</v>
      </c>
      <c r="H30" s="67">
        <v>2</v>
      </c>
      <c r="I30" s="37"/>
      <c r="J30" s="254">
        <v>45</v>
      </c>
      <c r="K30" s="67"/>
      <c r="L30" s="37"/>
      <c r="M30" s="37"/>
      <c r="N30" s="37"/>
    </row>
    <row r="31" spans="1:14" s="16" customFormat="1" x14ac:dyDescent="0.25">
      <c r="A31" s="42">
        <v>18</v>
      </c>
      <c r="B31" s="119" t="s">
        <v>485</v>
      </c>
      <c r="C31" s="112" t="s">
        <v>227</v>
      </c>
      <c r="D31" s="67">
        <v>4</v>
      </c>
      <c r="E31" s="67">
        <v>90</v>
      </c>
      <c r="F31" s="67">
        <v>28</v>
      </c>
      <c r="G31" s="67">
        <v>58</v>
      </c>
      <c r="H31" s="67">
        <v>4</v>
      </c>
      <c r="I31" s="37"/>
      <c r="J31" s="257">
        <v>90</v>
      </c>
      <c r="K31" s="67"/>
      <c r="L31" s="37"/>
      <c r="M31" s="37"/>
      <c r="N31" s="37"/>
    </row>
    <row r="32" spans="1:14" s="16" customFormat="1" x14ac:dyDescent="0.2">
      <c r="A32" s="42">
        <v>19</v>
      </c>
      <c r="B32" s="119" t="s">
        <v>486</v>
      </c>
      <c r="C32" s="112" t="s">
        <v>227</v>
      </c>
      <c r="D32" s="67">
        <v>4</v>
      </c>
      <c r="E32" s="67">
        <v>90</v>
      </c>
      <c r="F32" s="67">
        <v>28</v>
      </c>
      <c r="G32" s="67">
        <v>58</v>
      </c>
      <c r="H32" s="67">
        <v>4</v>
      </c>
      <c r="I32" s="37"/>
      <c r="J32" s="37"/>
      <c r="K32" s="37">
        <v>90</v>
      </c>
      <c r="L32" s="67"/>
      <c r="M32" s="37"/>
      <c r="N32" s="37"/>
    </row>
    <row r="33" spans="1:14" s="16" customFormat="1" x14ac:dyDescent="0.25">
      <c r="A33" s="42">
        <v>20</v>
      </c>
      <c r="B33" s="119" t="s">
        <v>487</v>
      </c>
      <c r="C33" s="112" t="s">
        <v>227</v>
      </c>
      <c r="D33" s="67">
        <v>3</v>
      </c>
      <c r="E33" s="67">
        <v>75</v>
      </c>
      <c r="F33" s="67">
        <v>14</v>
      </c>
      <c r="G33" s="67">
        <v>58</v>
      </c>
      <c r="H33" s="67">
        <v>3</v>
      </c>
      <c r="I33" s="37"/>
      <c r="J33" s="257"/>
      <c r="K33" s="67">
        <v>75</v>
      </c>
      <c r="L33" s="37"/>
      <c r="M33" s="37"/>
      <c r="N33" s="37"/>
    </row>
    <row r="34" spans="1:14" s="16" customFormat="1" x14ac:dyDescent="0.2">
      <c r="A34" s="42">
        <v>21</v>
      </c>
      <c r="B34" s="119" t="s">
        <v>488</v>
      </c>
      <c r="C34" s="112" t="s">
        <v>227</v>
      </c>
      <c r="D34" s="67">
        <v>3</v>
      </c>
      <c r="E34" s="67">
        <v>75</v>
      </c>
      <c r="F34" s="67">
        <v>14</v>
      </c>
      <c r="G34" s="67">
        <v>58</v>
      </c>
      <c r="H34" s="67">
        <v>3</v>
      </c>
      <c r="I34" s="37"/>
      <c r="J34" s="37"/>
      <c r="K34" s="169">
        <v>75</v>
      </c>
      <c r="L34" s="67"/>
      <c r="M34" s="37"/>
      <c r="N34" s="37"/>
    </row>
    <row r="35" spans="1:14" s="16" customFormat="1" x14ac:dyDescent="0.2">
      <c r="A35" s="42">
        <v>22</v>
      </c>
      <c r="B35" s="119" t="s">
        <v>489</v>
      </c>
      <c r="C35" s="112" t="s">
        <v>227</v>
      </c>
      <c r="D35" s="67">
        <v>3</v>
      </c>
      <c r="E35" s="67">
        <v>75</v>
      </c>
      <c r="F35" s="67">
        <v>14</v>
      </c>
      <c r="G35" s="67">
        <v>58</v>
      </c>
      <c r="H35" s="67">
        <v>3</v>
      </c>
      <c r="I35" s="37"/>
      <c r="J35" s="37"/>
      <c r="K35" s="169">
        <v>75</v>
      </c>
      <c r="L35" s="67"/>
      <c r="M35" s="37"/>
      <c r="N35" s="37"/>
    </row>
    <row r="36" spans="1:14" s="17" customFormat="1" ht="27.75" customHeight="1" x14ac:dyDescent="0.2">
      <c r="A36" s="42">
        <v>23</v>
      </c>
      <c r="B36" s="119" t="s">
        <v>490</v>
      </c>
      <c r="C36" s="112" t="s">
        <v>227</v>
      </c>
      <c r="D36" s="67">
        <v>4</v>
      </c>
      <c r="E36" s="67">
        <v>90</v>
      </c>
      <c r="F36" s="67">
        <v>28</v>
      </c>
      <c r="G36" s="67">
        <v>58</v>
      </c>
      <c r="H36" s="67">
        <v>4</v>
      </c>
      <c r="I36" s="37"/>
      <c r="J36" s="37"/>
      <c r="K36" s="169">
        <v>90</v>
      </c>
      <c r="L36" s="67"/>
      <c r="M36" s="37"/>
      <c r="N36" s="37"/>
    </row>
    <row r="37" spans="1:14" s="17" customFormat="1" x14ac:dyDescent="0.2">
      <c r="A37" s="42">
        <v>24</v>
      </c>
      <c r="B37" s="106" t="s">
        <v>491</v>
      </c>
      <c r="C37" s="112" t="s">
        <v>227</v>
      </c>
      <c r="D37" s="67">
        <v>3</v>
      </c>
      <c r="E37" s="67">
        <v>75</v>
      </c>
      <c r="F37" s="67">
        <v>14</v>
      </c>
      <c r="G37" s="67">
        <v>58</v>
      </c>
      <c r="H37" s="67">
        <v>3</v>
      </c>
      <c r="I37" s="37"/>
      <c r="J37" s="37"/>
      <c r="K37" s="37"/>
      <c r="L37" s="67">
        <v>75</v>
      </c>
      <c r="M37" s="169"/>
      <c r="N37" s="37"/>
    </row>
    <row r="38" spans="1:14" s="17" customFormat="1" ht="31.5" x14ac:dyDescent="0.2">
      <c r="A38" s="116" t="s">
        <v>94</v>
      </c>
      <c r="B38" s="114" t="s">
        <v>562</v>
      </c>
      <c r="C38" s="115"/>
      <c r="D38" s="116">
        <v>5</v>
      </c>
      <c r="E38" s="116">
        <v>120</v>
      </c>
      <c r="F38" s="116">
        <v>28</v>
      </c>
      <c r="G38" s="116">
        <v>87</v>
      </c>
      <c r="H38" s="116">
        <v>5</v>
      </c>
      <c r="I38" s="116">
        <v>0</v>
      </c>
      <c r="J38" s="116">
        <v>0</v>
      </c>
      <c r="K38" s="92">
        <f>SUM(K39:K42)</f>
        <v>120</v>
      </c>
      <c r="L38" s="12">
        <v>0</v>
      </c>
      <c r="M38" s="92"/>
      <c r="N38" s="39"/>
    </row>
    <row r="39" spans="1:14" s="17" customFormat="1" x14ac:dyDescent="0.2">
      <c r="A39" s="39">
        <v>25</v>
      </c>
      <c r="B39" s="106" t="s">
        <v>492</v>
      </c>
      <c r="C39" s="112" t="s">
        <v>227</v>
      </c>
      <c r="D39" s="67">
        <v>3</v>
      </c>
      <c r="E39" s="67">
        <v>75</v>
      </c>
      <c r="F39" s="67">
        <v>14</v>
      </c>
      <c r="G39" s="67">
        <v>29</v>
      </c>
      <c r="H39" s="67">
        <v>2</v>
      </c>
      <c r="I39" s="39"/>
      <c r="J39" s="39"/>
      <c r="K39" s="41">
        <v>75</v>
      </c>
      <c r="L39" s="39"/>
      <c r="M39" s="67"/>
      <c r="N39" s="39"/>
    </row>
    <row r="40" spans="1:14" s="16" customFormat="1" x14ac:dyDescent="0.2">
      <c r="A40" s="39">
        <v>26</v>
      </c>
      <c r="B40" s="119" t="s">
        <v>493</v>
      </c>
      <c r="C40" s="112" t="s">
        <v>227</v>
      </c>
      <c r="D40" s="67">
        <v>2</v>
      </c>
      <c r="E40" s="67">
        <v>45</v>
      </c>
      <c r="F40" s="67">
        <v>14</v>
      </c>
      <c r="G40" s="67">
        <v>58</v>
      </c>
      <c r="H40" s="67">
        <v>3</v>
      </c>
      <c r="I40" s="39"/>
      <c r="J40" s="39"/>
      <c r="K40" s="41"/>
      <c r="L40" s="39"/>
      <c r="M40" s="41"/>
      <c r="N40" s="39"/>
    </row>
    <row r="41" spans="1:14" s="16" customFormat="1" x14ac:dyDescent="0.2">
      <c r="A41" s="39">
        <v>27</v>
      </c>
      <c r="B41" s="106" t="s">
        <v>494</v>
      </c>
      <c r="C41" s="112" t="s">
        <v>227</v>
      </c>
      <c r="D41" s="67">
        <v>3</v>
      </c>
      <c r="E41" s="67">
        <v>75</v>
      </c>
      <c r="F41" s="67">
        <v>14</v>
      </c>
      <c r="G41" s="67">
        <v>58</v>
      </c>
      <c r="H41" s="67">
        <v>3</v>
      </c>
      <c r="I41" s="39"/>
      <c r="J41" s="39"/>
      <c r="K41" s="41"/>
      <c r="L41" s="39"/>
      <c r="M41" s="41"/>
      <c r="N41" s="39"/>
    </row>
    <row r="42" spans="1:14" s="17" customFormat="1" x14ac:dyDescent="0.2">
      <c r="A42" s="39">
        <v>28</v>
      </c>
      <c r="B42" s="106" t="s">
        <v>495</v>
      </c>
      <c r="C42" s="112" t="s">
        <v>227</v>
      </c>
      <c r="D42" s="67">
        <v>2</v>
      </c>
      <c r="E42" s="67">
        <v>45</v>
      </c>
      <c r="F42" s="67">
        <v>14</v>
      </c>
      <c r="G42" s="67">
        <v>29</v>
      </c>
      <c r="H42" s="67">
        <v>2</v>
      </c>
      <c r="I42" s="39"/>
      <c r="J42" s="39"/>
      <c r="K42" s="41">
        <v>45</v>
      </c>
      <c r="L42" s="39"/>
      <c r="M42" s="67"/>
      <c r="N42" s="39"/>
    </row>
    <row r="43" spans="1:14" s="17" customFormat="1" ht="31.5" x14ac:dyDescent="0.2">
      <c r="A43" s="116" t="s">
        <v>59</v>
      </c>
      <c r="B43" s="117" t="s">
        <v>60</v>
      </c>
      <c r="C43" s="116"/>
      <c r="D43" s="116">
        <f t="shared" ref="D43:H43" si="4">SUM(D44:D45)</f>
        <v>15</v>
      </c>
      <c r="E43" s="116">
        <f>E44+E45</f>
        <v>675</v>
      </c>
      <c r="F43" s="116">
        <f t="shared" si="4"/>
        <v>0</v>
      </c>
      <c r="G43" s="116">
        <f t="shared" si="4"/>
        <v>660</v>
      </c>
      <c r="H43" s="116">
        <f t="shared" si="4"/>
        <v>15</v>
      </c>
      <c r="I43" s="116">
        <f>SUM(I44:I45)</f>
        <v>0</v>
      </c>
      <c r="J43" s="116">
        <f>SUM(J44:J45)</f>
        <v>0</v>
      </c>
      <c r="K43" s="200">
        <f>SUM(K44:K45)</f>
        <v>0</v>
      </c>
      <c r="L43" s="200">
        <f>SUM(L44:L45)</f>
        <v>450</v>
      </c>
      <c r="M43" s="200">
        <f t="shared" ref="M43" si="5">SUM(M44:M45)</f>
        <v>225</v>
      </c>
      <c r="N43" s="200"/>
    </row>
    <row r="44" spans="1:14" s="16" customFormat="1" x14ac:dyDescent="0.2">
      <c r="A44" s="39">
        <v>29</v>
      </c>
      <c r="B44" s="106" t="s">
        <v>496</v>
      </c>
      <c r="C44" s="39" t="s">
        <v>228</v>
      </c>
      <c r="D44" s="67">
        <v>10</v>
      </c>
      <c r="E44" s="39">
        <v>450</v>
      </c>
      <c r="F44" s="67">
        <v>0</v>
      </c>
      <c r="G44" s="67">
        <v>440</v>
      </c>
      <c r="H44" s="67">
        <v>10</v>
      </c>
      <c r="I44" s="39"/>
      <c r="J44" s="39"/>
      <c r="K44" s="39"/>
      <c r="L44" s="41">
        <v>450</v>
      </c>
      <c r="M44" s="39"/>
      <c r="N44" s="39"/>
    </row>
    <row r="45" spans="1:14" s="17" customFormat="1" x14ac:dyDescent="0.2">
      <c r="A45" s="39">
        <v>30</v>
      </c>
      <c r="B45" s="106" t="s">
        <v>497</v>
      </c>
      <c r="C45" s="39" t="s">
        <v>228</v>
      </c>
      <c r="D45" s="67">
        <v>5</v>
      </c>
      <c r="E45" s="39">
        <v>225</v>
      </c>
      <c r="F45" s="67">
        <v>0</v>
      </c>
      <c r="G45" s="67">
        <v>220</v>
      </c>
      <c r="H45" s="67">
        <v>5</v>
      </c>
      <c r="I45" s="39"/>
      <c r="J45" s="39"/>
      <c r="K45" s="39"/>
      <c r="L45" s="39"/>
      <c r="M45" s="39">
        <v>225</v>
      </c>
      <c r="N45" s="39"/>
    </row>
    <row r="46" spans="1:14" s="16" customFormat="1" x14ac:dyDescent="0.2">
      <c r="A46" s="12" t="s">
        <v>63</v>
      </c>
      <c r="B46" s="93" t="s">
        <v>566</v>
      </c>
      <c r="C46" s="63"/>
      <c r="D46" s="118">
        <f t="shared" ref="D46:M46" si="6">SUM(D47:D48)</f>
        <v>6</v>
      </c>
      <c r="E46" s="118">
        <f t="shared" si="6"/>
        <v>180</v>
      </c>
      <c r="F46" s="118">
        <f t="shared" si="6"/>
        <v>0</v>
      </c>
      <c r="G46" s="118">
        <f t="shared" si="6"/>
        <v>174</v>
      </c>
      <c r="H46" s="118">
        <f t="shared" si="6"/>
        <v>6</v>
      </c>
      <c r="I46" s="92">
        <f t="shared" si="6"/>
        <v>0</v>
      </c>
      <c r="J46" s="92">
        <f t="shared" si="6"/>
        <v>0</v>
      </c>
      <c r="K46" s="92">
        <f t="shared" si="6"/>
        <v>0</v>
      </c>
      <c r="L46" s="92">
        <f t="shared" si="6"/>
        <v>0</v>
      </c>
      <c r="M46" s="92">
        <f t="shared" si="6"/>
        <v>180</v>
      </c>
      <c r="N46" s="92"/>
    </row>
    <row r="47" spans="1:14" s="17" customFormat="1" x14ac:dyDescent="0.2">
      <c r="A47" s="39">
        <v>31</v>
      </c>
      <c r="B47" s="106" t="s">
        <v>498</v>
      </c>
      <c r="C47" s="90" t="s">
        <v>228</v>
      </c>
      <c r="D47" s="67">
        <v>3</v>
      </c>
      <c r="E47" s="67">
        <v>90</v>
      </c>
      <c r="F47" s="67">
        <v>0</v>
      </c>
      <c r="G47" s="67">
        <v>87</v>
      </c>
      <c r="H47" s="67">
        <v>3</v>
      </c>
      <c r="I47" s="39"/>
      <c r="J47" s="39"/>
      <c r="K47" s="39"/>
      <c r="L47" s="39"/>
      <c r="M47" s="67">
        <v>90</v>
      </c>
      <c r="N47" s="41"/>
    </row>
    <row r="48" spans="1:14" s="88" customFormat="1" x14ac:dyDescent="0.25">
      <c r="A48" s="39">
        <v>32</v>
      </c>
      <c r="B48" s="106" t="s">
        <v>499</v>
      </c>
      <c r="C48" s="90" t="s">
        <v>228</v>
      </c>
      <c r="D48" s="67">
        <v>3</v>
      </c>
      <c r="E48" s="67">
        <v>90</v>
      </c>
      <c r="F48" s="67">
        <v>0</v>
      </c>
      <c r="G48" s="67">
        <v>87</v>
      </c>
      <c r="H48" s="67">
        <v>3</v>
      </c>
      <c r="I48" s="39"/>
      <c r="J48" s="39"/>
      <c r="K48" s="39"/>
      <c r="L48" s="39"/>
      <c r="M48" s="67">
        <v>90</v>
      </c>
      <c r="N48" s="41"/>
    </row>
    <row r="49" spans="1:15" s="88" customFormat="1" ht="22.5" customHeight="1" x14ac:dyDescent="0.25">
      <c r="A49" s="298" t="s">
        <v>15</v>
      </c>
      <c r="B49" s="298"/>
      <c r="C49" s="108"/>
      <c r="D49" s="108">
        <f>D9+D17+D43+D46</f>
        <v>93</v>
      </c>
      <c r="E49" s="108">
        <f t="shared" ref="E49:N49" si="7">E9+E17+E43+E46</f>
        <v>2430</v>
      </c>
      <c r="F49" s="108">
        <f t="shared" si="7"/>
        <v>578</v>
      </c>
      <c r="G49" s="108">
        <f t="shared" si="7"/>
        <v>1755</v>
      </c>
      <c r="H49" s="108">
        <f t="shared" si="7"/>
        <v>97</v>
      </c>
      <c r="I49" s="108">
        <f t="shared" si="7"/>
        <v>450</v>
      </c>
      <c r="J49" s="108">
        <f t="shared" si="7"/>
        <v>525</v>
      </c>
      <c r="K49" s="108">
        <f t="shared" si="7"/>
        <v>525</v>
      </c>
      <c r="L49" s="108">
        <f t="shared" si="7"/>
        <v>525</v>
      </c>
      <c r="M49" s="108">
        <f t="shared" si="7"/>
        <v>405</v>
      </c>
      <c r="N49" s="108">
        <f t="shared" si="7"/>
        <v>0</v>
      </c>
      <c r="O49" s="88" t="s">
        <v>624</v>
      </c>
    </row>
    <row r="50" spans="1:15" x14ac:dyDescent="0.25">
      <c r="A50" s="80"/>
      <c r="D50" s="80"/>
      <c r="E50" s="80"/>
      <c r="F50" s="80"/>
      <c r="G50" s="80"/>
      <c r="H50" s="80"/>
      <c r="I50" s="80"/>
      <c r="J50" s="80"/>
      <c r="K50" s="80"/>
      <c r="L50" s="80"/>
      <c r="M50" s="80"/>
    </row>
    <row r="51" spans="1:15" ht="36.75" customHeight="1" x14ac:dyDescent="0.25">
      <c r="A51" s="288" t="s">
        <v>563</v>
      </c>
      <c r="B51" s="288"/>
      <c r="C51" s="288"/>
      <c r="D51" s="288"/>
      <c r="E51" s="288"/>
      <c r="F51" s="288"/>
      <c r="G51" s="288"/>
      <c r="H51" s="288"/>
      <c r="I51" s="288"/>
      <c r="J51" s="288"/>
      <c r="K51" s="288"/>
      <c r="L51" s="288"/>
      <c r="M51" s="288"/>
      <c r="N51" s="288"/>
    </row>
    <row r="52" spans="1:15" ht="39.75" customHeight="1" x14ac:dyDescent="0.25">
      <c r="A52" s="150"/>
      <c r="B52" s="289"/>
      <c r="C52" s="289"/>
      <c r="D52" s="289"/>
      <c r="E52" s="289"/>
      <c r="F52" s="289"/>
      <c r="G52" s="289"/>
      <c r="H52" s="289"/>
      <c r="I52" s="289"/>
      <c r="J52" s="289"/>
      <c r="K52" s="289"/>
      <c r="L52" s="289"/>
      <c r="M52" s="289"/>
      <c r="N52" s="289"/>
    </row>
  </sheetData>
  <mergeCells count="14">
    <mergeCell ref="N7:N8"/>
    <mergeCell ref="A51:N51"/>
    <mergeCell ref="B52:N52"/>
    <mergeCell ref="A49:B49"/>
    <mergeCell ref="A1:H1"/>
    <mergeCell ref="A2:H2"/>
    <mergeCell ref="A3:H3"/>
    <mergeCell ref="A4:M4"/>
    <mergeCell ref="A7:A8"/>
    <mergeCell ref="B7:B8"/>
    <mergeCell ref="C7:C8"/>
    <mergeCell ref="D7:D8"/>
    <mergeCell ref="E7:H7"/>
    <mergeCell ref="A5:N5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70CDC-B712-4BC2-9E7E-EFC471478E12}">
  <dimension ref="A1:P55"/>
  <sheetViews>
    <sheetView zoomScaleNormal="100" workbookViewId="0">
      <selection activeCell="Q15" sqref="Q15"/>
    </sheetView>
  </sheetViews>
  <sheetFormatPr defaultColWidth="9" defaultRowHeight="15.75" x14ac:dyDescent="0.25"/>
  <cols>
    <col min="1" max="1" width="4.75" style="82" customWidth="1"/>
    <col min="2" max="2" width="35.75" style="80" customWidth="1"/>
    <col min="3" max="3" width="8.5" style="82" customWidth="1"/>
    <col min="4" max="4" width="7.75" style="82" customWidth="1"/>
    <col min="5" max="5" width="6.875" style="82" customWidth="1"/>
    <col min="6" max="6" width="6.125" style="82" customWidth="1"/>
    <col min="7" max="7" width="6" style="82" customWidth="1"/>
    <col min="8" max="8" width="7.25" style="82" customWidth="1"/>
    <col min="9" max="10" width="8" style="82" customWidth="1"/>
    <col min="11" max="13" width="8" style="83" customWidth="1"/>
    <col min="14" max="14" width="4.75" style="80" customWidth="1"/>
    <col min="15" max="16" width="9" style="80"/>
    <col min="17" max="17" width="18.125" style="80" customWidth="1"/>
    <col min="18" max="16384" width="9" style="80"/>
  </cols>
  <sheetData>
    <row r="1" spans="1:16" s="3" customFormat="1" x14ac:dyDescent="0.25">
      <c r="A1" s="302" t="s">
        <v>0</v>
      </c>
      <c r="B1" s="302"/>
      <c r="C1" s="302"/>
      <c r="D1" s="302"/>
      <c r="E1" s="302"/>
      <c r="F1" s="302"/>
      <c r="G1" s="302"/>
      <c r="H1" s="302"/>
      <c r="I1" s="1"/>
      <c r="J1" s="2"/>
      <c r="K1" s="1"/>
      <c r="L1" s="2"/>
      <c r="M1" s="1"/>
    </row>
    <row r="2" spans="1:16" s="3" customFormat="1" ht="15" customHeight="1" x14ac:dyDescent="0.25">
      <c r="A2" s="302" t="s">
        <v>67</v>
      </c>
      <c r="B2" s="302"/>
      <c r="C2" s="302"/>
      <c r="D2" s="302"/>
      <c r="E2" s="302"/>
      <c r="F2" s="302"/>
      <c r="G2" s="302"/>
      <c r="H2" s="302"/>
      <c r="I2" s="1"/>
      <c r="J2" s="2"/>
      <c r="K2" s="1"/>
      <c r="L2" s="2"/>
      <c r="M2" s="1"/>
    </row>
    <row r="3" spans="1:16" s="3" customFormat="1" ht="7.5" customHeight="1" x14ac:dyDescent="0.25">
      <c r="A3" s="303" t="s">
        <v>2</v>
      </c>
      <c r="B3" s="304"/>
      <c r="C3" s="304"/>
      <c r="D3" s="304"/>
      <c r="E3" s="304"/>
      <c r="F3" s="304"/>
      <c r="G3" s="304"/>
      <c r="H3" s="304"/>
      <c r="I3" s="1"/>
      <c r="J3" s="2"/>
      <c r="K3" s="1"/>
      <c r="L3" s="2"/>
      <c r="M3" s="1"/>
    </row>
    <row r="4" spans="1:16" s="3" customFormat="1" ht="27.75" customHeight="1" x14ac:dyDescent="0.35">
      <c r="A4" s="305" t="s">
        <v>618</v>
      </c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4"/>
      <c r="O4" s="4"/>
      <c r="P4" s="4"/>
    </row>
    <row r="5" spans="1:16" s="6" customFormat="1" ht="30" customHeight="1" x14ac:dyDescent="0.35">
      <c r="A5" s="306" t="s">
        <v>646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5"/>
      <c r="P5" s="5"/>
    </row>
    <row r="6" spans="1:16" s="7" customFormat="1" ht="23.25" customHeight="1" x14ac:dyDescent="0.2">
      <c r="A6" s="7" t="s">
        <v>68</v>
      </c>
      <c r="C6" s="8"/>
      <c r="D6" s="8"/>
      <c r="E6" s="8"/>
      <c r="F6" s="8"/>
      <c r="G6" s="8"/>
      <c r="H6" s="8"/>
      <c r="I6" s="9"/>
      <c r="J6" s="9" t="s">
        <v>69</v>
      </c>
      <c r="K6" s="8"/>
      <c r="L6" s="8"/>
      <c r="M6" s="9"/>
      <c r="N6" s="15"/>
    </row>
    <row r="7" spans="1:16" s="8" customFormat="1" ht="27.75" customHeight="1" x14ac:dyDescent="0.2">
      <c r="A7" s="290" t="s">
        <v>5</v>
      </c>
      <c r="B7" s="290" t="s">
        <v>6</v>
      </c>
      <c r="C7" s="294" t="s">
        <v>225</v>
      </c>
      <c r="D7" s="294" t="s">
        <v>70</v>
      </c>
      <c r="E7" s="295" t="s">
        <v>71</v>
      </c>
      <c r="F7" s="296"/>
      <c r="G7" s="296"/>
      <c r="H7" s="297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99" t="s">
        <v>467</v>
      </c>
    </row>
    <row r="8" spans="1:16" s="8" customFormat="1" ht="63" x14ac:dyDescent="0.2">
      <c r="A8" s="291"/>
      <c r="B8" s="291"/>
      <c r="C8" s="298"/>
      <c r="D8" s="291"/>
      <c r="E8" s="10" t="s">
        <v>15</v>
      </c>
      <c r="F8" s="12" t="s">
        <v>16</v>
      </c>
      <c r="G8" s="12" t="s">
        <v>17</v>
      </c>
      <c r="H8" s="12" t="s">
        <v>18</v>
      </c>
      <c r="I8" s="30" t="s">
        <v>615</v>
      </c>
      <c r="J8" s="12" t="s">
        <v>473</v>
      </c>
      <c r="K8" s="30" t="s">
        <v>539</v>
      </c>
      <c r="L8" s="30" t="s">
        <v>540</v>
      </c>
      <c r="M8" s="12" t="s">
        <v>616</v>
      </c>
      <c r="N8" s="300"/>
    </row>
    <row r="9" spans="1:16" s="16" customFormat="1" x14ac:dyDescent="0.2">
      <c r="A9" s="213" t="s">
        <v>19</v>
      </c>
      <c r="B9" s="214" t="s">
        <v>20</v>
      </c>
      <c r="C9" s="213"/>
      <c r="D9" s="215">
        <f t="shared" ref="D9:M9" si="0">SUM(D10:D16)</f>
        <v>19</v>
      </c>
      <c r="E9" s="215">
        <f t="shared" si="0"/>
        <v>435</v>
      </c>
      <c r="F9" s="215">
        <f t="shared" si="0"/>
        <v>157</v>
      </c>
      <c r="G9" s="215">
        <f t="shared" si="0"/>
        <v>255</v>
      </c>
      <c r="H9" s="215">
        <f t="shared" si="0"/>
        <v>23</v>
      </c>
      <c r="I9" s="215">
        <f t="shared" si="0"/>
        <v>270</v>
      </c>
      <c r="J9" s="215">
        <f t="shared" si="0"/>
        <v>165</v>
      </c>
      <c r="K9" s="215">
        <f t="shared" si="0"/>
        <v>0</v>
      </c>
      <c r="L9" s="215">
        <f t="shared" si="0"/>
        <v>0</v>
      </c>
      <c r="M9" s="215">
        <f t="shared" si="0"/>
        <v>0</v>
      </c>
      <c r="N9" s="215"/>
    </row>
    <row r="10" spans="1:16" s="17" customFormat="1" x14ac:dyDescent="0.2">
      <c r="A10" s="216">
        <v>1</v>
      </c>
      <c r="B10" s="217" t="s">
        <v>348</v>
      </c>
      <c r="C10" s="216" t="s">
        <v>227</v>
      </c>
      <c r="D10" s="216">
        <v>5</v>
      </c>
      <c r="E10" s="216">
        <v>75</v>
      </c>
      <c r="F10" s="216">
        <v>41</v>
      </c>
      <c r="G10" s="216">
        <v>29</v>
      </c>
      <c r="H10" s="216">
        <v>5</v>
      </c>
      <c r="I10" s="216">
        <f>E10</f>
        <v>75</v>
      </c>
      <c r="J10" s="216"/>
      <c r="K10" s="216"/>
      <c r="L10" s="216"/>
      <c r="M10" s="216"/>
      <c r="N10" s="216"/>
    </row>
    <row r="11" spans="1:16" s="17" customFormat="1" x14ac:dyDescent="0.2">
      <c r="A11" s="216">
        <v>2</v>
      </c>
      <c r="B11" s="217" t="s">
        <v>24</v>
      </c>
      <c r="C11" s="216" t="s">
        <v>229</v>
      </c>
      <c r="D11" s="216">
        <v>3</v>
      </c>
      <c r="E11" s="216">
        <v>75</v>
      </c>
      <c r="F11" s="216">
        <v>15</v>
      </c>
      <c r="G11" s="216">
        <v>58</v>
      </c>
      <c r="H11" s="216">
        <v>2</v>
      </c>
      <c r="I11" s="216"/>
      <c r="J11" s="216">
        <f>E11</f>
        <v>75</v>
      </c>
      <c r="K11" s="216"/>
      <c r="L11" s="216"/>
      <c r="M11" s="216"/>
      <c r="N11" s="216"/>
    </row>
    <row r="12" spans="1:16" s="17" customFormat="1" x14ac:dyDescent="0.2">
      <c r="A12" s="216">
        <v>3</v>
      </c>
      <c r="B12" s="217" t="s">
        <v>22</v>
      </c>
      <c r="C12" s="216" t="s">
        <v>227</v>
      </c>
      <c r="D12" s="216">
        <v>2</v>
      </c>
      <c r="E12" s="216">
        <v>30</v>
      </c>
      <c r="F12" s="216">
        <v>18</v>
      </c>
      <c r="G12" s="216">
        <v>10</v>
      </c>
      <c r="H12" s="216">
        <v>2</v>
      </c>
      <c r="I12" s="216">
        <f>E12</f>
        <v>30</v>
      </c>
      <c r="J12" s="216"/>
      <c r="K12" s="216"/>
      <c r="L12" s="216"/>
      <c r="M12" s="216"/>
      <c r="N12" s="216"/>
    </row>
    <row r="13" spans="1:16" s="17" customFormat="1" x14ac:dyDescent="0.2">
      <c r="A13" s="216">
        <v>4</v>
      </c>
      <c r="B13" s="217" t="s">
        <v>23</v>
      </c>
      <c r="C13" s="216" t="s">
        <v>227</v>
      </c>
      <c r="D13" s="216">
        <v>2</v>
      </c>
      <c r="E13" s="216">
        <v>60</v>
      </c>
      <c r="F13" s="216">
        <v>5</v>
      </c>
      <c r="G13" s="216">
        <v>51</v>
      </c>
      <c r="H13" s="216">
        <v>4</v>
      </c>
      <c r="I13" s="216">
        <v>30</v>
      </c>
      <c r="J13" s="216">
        <v>30</v>
      </c>
      <c r="K13" s="216"/>
      <c r="L13" s="216"/>
      <c r="M13" s="216"/>
      <c r="N13" s="216"/>
    </row>
    <row r="14" spans="1:16" s="17" customFormat="1" x14ac:dyDescent="0.2">
      <c r="A14" s="216">
        <v>5</v>
      </c>
      <c r="B14" s="217" t="s">
        <v>26</v>
      </c>
      <c r="C14" s="216" t="s">
        <v>229</v>
      </c>
      <c r="D14" s="216">
        <v>2</v>
      </c>
      <c r="E14" s="216">
        <v>60</v>
      </c>
      <c r="F14" s="216">
        <v>21</v>
      </c>
      <c r="G14" s="216">
        <v>36</v>
      </c>
      <c r="H14" s="216">
        <v>3</v>
      </c>
      <c r="I14" s="216">
        <f>E14</f>
        <v>60</v>
      </c>
      <c r="J14" s="216"/>
      <c r="K14" s="216"/>
      <c r="L14" s="216"/>
      <c r="M14" s="216"/>
      <c r="N14" s="216"/>
    </row>
    <row r="15" spans="1:16" s="17" customFormat="1" x14ac:dyDescent="0.2">
      <c r="A15" s="216">
        <v>6</v>
      </c>
      <c r="B15" s="217" t="s">
        <v>27</v>
      </c>
      <c r="C15" s="216" t="s">
        <v>229</v>
      </c>
      <c r="D15" s="216">
        <v>2</v>
      </c>
      <c r="E15" s="216">
        <v>60</v>
      </c>
      <c r="F15" s="216">
        <v>21</v>
      </c>
      <c r="G15" s="216">
        <v>36</v>
      </c>
      <c r="H15" s="216">
        <v>3</v>
      </c>
      <c r="I15" s="216"/>
      <c r="J15" s="216">
        <f>E15</f>
        <v>60</v>
      </c>
      <c r="K15" s="216"/>
      <c r="L15" s="216"/>
      <c r="M15" s="216"/>
      <c r="N15" s="216"/>
    </row>
    <row r="16" spans="1:16" s="17" customFormat="1" x14ac:dyDescent="0.2">
      <c r="A16" s="216">
        <v>7</v>
      </c>
      <c r="B16" s="217" t="s">
        <v>349</v>
      </c>
      <c r="C16" s="216" t="s">
        <v>227</v>
      </c>
      <c r="D16" s="216">
        <v>3</v>
      </c>
      <c r="E16" s="216">
        <v>75</v>
      </c>
      <c r="F16" s="216">
        <v>36</v>
      </c>
      <c r="G16" s="216">
        <v>35</v>
      </c>
      <c r="H16" s="216">
        <v>4</v>
      </c>
      <c r="I16" s="216">
        <f>E16</f>
        <v>75</v>
      </c>
      <c r="J16" s="216"/>
      <c r="K16" s="216"/>
      <c r="L16" s="216"/>
      <c r="M16" s="216"/>
      <c r="N16" s="216"/>
    </row>
    <row r="17" spans="1:14" s="16" customFormat="1" x14ac:dyDescent="0.2">
      <c r="A17" s="213" t="s">
        <v>28</v>
      </c>
      <c r="B17" s="214" t="s">
        <v>29</v>
      </c>
      <c r="C17" s="213"/>
      <c r="D17" s="213">
        <f t="shared" ref="D17:M17" si="1">D18+D25+D41</f>
        <v>65</v>
      </c>
      <c r="E17" s="213">
        <f t="shared" si="1"/>
        <v>1335</v>
      </c>
      <c r="F17" s="213">
        <f t="shared" si="1"/>
        <v>555</v>
      </c>
      <c r="G17" s="213">
        <f t="shared" si="1"/>
        <v>720</v>
      </c>
      <c r="H17" s="213">
        <f t="shared" si="1"/>
        <v>60</v>
      </c>
      <c r="I17" s="213">
        <f t="shared" si="1"/>
        <v>180</v>
      </c>
      <c r="J17" s="213">
        <f t="shared" si="1"/>
        <v>285</v>
      </c>
      <c r="K17" s="220">
        <f t="shared" si="1"/>
        <v>450</v>
      </c>
      <c r="L17" s="220">
        <f t="shared" si="1"/>
        <v>420</v>
      </c>
      <c r="M17" s="220">
        <f t="shared" si="1"/>
        <v>0</v>
      </c>
      <c r="N17" s="220"/>
    </row>
    <row r="18" spans="1:14" s="17" customFormat="1" x14ac:dyDescent="0.2">
      <c r="A18" s="213" t="s">
        <v>30</v>
      </c>
      <c r="B18" s="214" t="s">
        <v>31</v>
      </c>
      <c r="C18" s="213"/>
      <c r="D18" s="213">
        <f t="shared" ref="D18:M18" si="2">SUM(D19:D24)</f>
        <v>16</v>
      </c>
      <c r="E18" s="213">
        <f t="shared" si="2"/>
        <v>300</v>
      </c>
      <c r="F18" s="213">
        <f t="shared" si="2"/>
        <v>150</v>
      </c>
      <c r="G18" s="213">
        <f t="shared" si="2"/>
        <v>134</v>
      </c>
      <c r="H18" s="213">
        <f t="shared" si="2"/>
        <v>16</v>
      </c>
      <c r="I18" s="213">
        <f t="shared" si="2"/>
        <v>180</v>
      </c>
      <c r="J18" s="213">
        <f t="shared" si="2"/>
        <v>30</v>
      </c>
      <c r="K18" s="220">
        <f t="shared" si="2"/>
        <v>60</v>
      </c>
      <c r="L18" s="220">
        <f t="shared" si="2"/>
        <v>30</v>
      </c>
      <c r="M18" s="220">
        <f t="shared" si="2"/>
        <v>0</v>
      </c>
      <c r="N18" s="220"/>
    </row>
    <row r="19" spans="1:14" s="17" customFormat="1" x14ac:dyDescent="0.2">
      <c r="A19" s="245">
        <v>8</v>
      </c>
      <c r="B19" s="222" t="s">
        <v>73</v>
      </c>
      <c r="C19" s="223" t="s">
        <v>229</v>
      </c>
      <c r="D19" s="223">
        <v>3</v>
      </c>
      <c r="E19" s="223">
        <v>60</v>
      </c>
      <c r="F19" s="223">
        <v>30</v>
      </c>
      <c r="G19" s="223">
        <v>27</v>
      </c>
      <c r="H19" s="223">
        <v>3</v>
      </c>
      <c r="I19" s="216">
        <f>E19</f>
        <v>60</v>
      </c>
      <c r="J19" s="216"/>
      <c r="K19" s="223"/>
      <c r="L19" s="223"/>
      <c r="M19" s="220"/>
      <c r="N19" s="220"/>
    </row>
    <row r="20" spans="1:14" s="17" customFormat="1" x14ac:dyDescent="0.2">
      <c r="A20" s="245">
        <v>9</v>
      </c>
      <c r="B20" s="222" t="s">
        <v>74</v>
      </c>
      <c r="C20" s="223" t="s">
        <v>226</v>
      </c>
      <c r="D20" s="223">
        <v>2</v>
      </c>
      <c r="E20" s="223">
        <v>30</v>
      </c>
      <c r="F20" s="223">
        <v>15</v>
      </c>
      <c r="G20" s="223">
        <v>13</v>
      </c>
      <c r="H20" s="223">
        <v>2</v>
      </c>
      <c r="I20" s="216"/>
      <c r="J20" s="216"/>
      <c r="K20" s="223"/>
      <c r="L20" s="223">
        <f>E20</f>
        <v>30</v>
      </c>
      <c r="M20" s="220"/>
      <c r="N20" s="220"/>
    </row>
    <row r="21" spans="1:14" s="17" customFormat="1" x14ac:dyDescent="0.2">
      <c r="A21" s="245">
        <v>10</v>
      </c>
      <c r="B21" s="222" t="s">
        <v>75</v>
      </c>
      <c r="C21" s="223" t="s">
        <v>229</v>
      </c>
      <c r="D21" s="223">
        <v>3</v>
      </c>
      <c r="E21" s="223">
        <v>60</v>
      </c>
      <c r="F21" s="223">
        <v>30</v>
      </c>
      <c r="G21" s="223">
        <v>27</v>
      </c>
      <c r="H21" s="223">
        <v>3</v>
      </c>
      <c r="I21" s="240">
        <f t="shared" ref="I21:I22" si="3">E21</f>
        <v>60</v>
      </c>
      <c r="J21" s="240"/>
      <c r="K21" s="223"/>
      <c r="L21" s="223"/>
      <c r="M21" s="220"/>
      <c r="N21" s="220"/>
    </row>
    <row r="22" spans="1:14" s="17" customFormat="1" x14ac:dyDescent="0.2">
      <c r="A22" s="245">
        <v>11</v>
      </c>
      <c r="B22" s="222" t="s">
        <v>76</v>
      </c>
      <c r="C22" s="223" t="s">
        <v>229</v>
      </c>
      <c r="D22" s="223">
        <v>3</v>
      </c>
      <c r="E22" s="223">
        <v>60</v>
      </c>
      <c r="F22" s="223">
        <v>30</v>
      </c>
      <c r="G22" s="223">
        <v>27</v>
      </c>
      <c r="H22" s="223">
        <v>3</v>
      </c>
      <c r="I22" s="216">
        <f t="shared" si="3"/>
        <v>60</v>
      </c>
      <c r="J22" s="216"/>
      <c r="K22" s="223"/>
      <c r="L22" s="223"/>
      <c r="M22" s="220"/>
      <c r="N22" s="220"/>
    </row>
    <row r="23" spans="1:14" s="16" customFormat="1" x14ac:dyDescent="0.2">
      <c r="A23" s="245">
        <v>12</v>
      </c>
      <c r="B23" s="222" t="s">
        <v>77</v>
      </c>
      <c r="C23" s="223" t="s">
        <v>226</v>
      </c>
      <c r="D23" s="223">
        <v>2</v>
      </c>
      <c r="E23" s="223">
        <v>30</v>
      </c>
      <c r="F23" s="223">
        <v>15</v>
      </c>
      <c r="G23" s="223">
        <v>13</v>
      </c>
      <c r="H23" s="223">
        <v>2</v>
      </c>
      <c r="I23" s="216"/>
      <c r="J23" s="240">
        <f>E23</f>
        <v>30</v>
      </c>
      <c r="K23" s="223"/>
      <c r="L23" s="223"/>
      <c r="M23" s="223"/>
      <c r="N23" s="223"/>
    </row>
    <row r="24" spans="1:14" s="16" customFormat="1" x14ac:dyDescent="0.2">
      <c r="A24" s="245">
        <v>13</v>
      </c>
      <c r="B24" s="222" t="s">
        <v>78</v>
      </c>
      <c r="C24" s="223" t="s">
        <v>229</v>
      </c>
      <c r="D24" s="223">
        <v>3</v>
      </c>
      <c r="E24" s="223">
        <v>60</v>
      </c>
      <c r="F24" s="223">
        <v>30</v>
      </c>
      <c r="G24" s="223">
        <v>27</v>
      </c>
      <c r="H24" s="223">
        <v>3</v>
      </c>
      <c r="I24" s="240"/>
      <c r="J24" s="240"/>
      <c r="K24" s="223">
        <f>E24</f>
        <v>60</v>
      </c>
      <c r="L24" s="223"/>
      <c r="M24" s="223"/>
      <c r="N24" s="223"/>
    </row>
    <row r="25" spans="1:14" s="17" customFormat="1" x14ac:dyDescent="0.2">
      <c r="A25" s="213" t="s">
        <v>41</v>
      </c>
      <c r="B25" s="214" t="s">
        <v>42</v>
      </c>
      <c r="C25" s="213"/>
      <c r="D25" s="213">
        <f t="shared" ref="D25:M25" si="4">SUM(D26:D40)</f>
        <v>45</v>
      </c>
      <c r="E25" s="213">
        <f t="shared" si="4"/>
        <v>975</v>
      </c>
      <c r="F25" s="213">
        <f t="shared" si="4"/>
        <v>375</v>
      </c>
      <c r="G25" s="213">
        <f t="shared" si="4"/>
        <v>560</v>
      </c>
      <c r="H25" s="213">
        <f t="shared" si="4"/>
        <v>40</v>
      </c>
      <c r="I25" s="213">
        <f t="shared" si="4"/>
        <v>0</v>
      </c>
      <c r="J25" s="213">
        <f t="shared" si="4"/>
        <v>255</v>
      </c>
      <c r="K25" s="213">
        <f t="shared" si="4"/>
        <v>390</v>
      </c>
      <c r="L25" s="213">
        <f t="shared" si="4"/>
        <v>330</v>
      </c>
      <c r="M25" s="213">
        <f t="shared" si="4"/>
        <v>0</v>
      </c>
      <c r="N25" s="220"/>
    </row>
    <row r="26" spans="1:14" s="16" customFormat="1" x14ac:dyDescent="0.2">
      <c r="A26" s="245">
        <v>14</v>
      </c>
      <c r="B26" s="222" t="s">
        <v>79</v>
      </c>
      <c r="C26" s="223" t="s">
        <v>229</v>
      </c>
      <c r="D26" s="223">
        <v>3</v>
      </c>
      <c r="E26" s="223">
        <v>60</v>
      </c>
      <c r="F26" s="223">
        <v>30</v>
      </c>
      <c r="G26" s="223">
        <v>27</v>
      </c>
      <c r="H26" s="223">
        <v>3</v>
      </c>
      <c r="I26" s="240"/>
      <c r="J26" s="240">
        <f t="shared" ref="J26:J29" si="5">E26</f>
        <v>60</v>
      </c>
      <c r="K26" s="223"/>
      <c r="L26" s="223"/>
      <c r="M26" s="220"/>
      <c r="N26" s="220"/>
    </row>
    <row r="27" spans="1:14" s="16" customFormat="1" x14ac:dyDescent="0.2">
      <c r="A27" s="245">
        <v>15</v>
      </c>
      <c r="B27" s="222" t="s">
        <v>85</v>
      </c>
      <c r="C27" s="223" t="s">
        <v>229</v>
      </c>
      <c r="D27" s="223">
        <v>3</v>
      </c>
      <c r="E27" s="223">
        <v>60</v>
      </c>
      <c r="F27" s="223">
        <v>30</v>
      </c>
      <c r="G27" s="223">
        <v>27</v>
      </c>
      <c r="H27" s="223">
        <v>3</v>
      </c>
      <c r="I27" s="240"/>
      <c r="J27" s="240">
        <f t="shared" si="5"/>
        <v>60</v>
      </c>
      <c r="K27" s="223"/>
      <c r="L27" s="223"/>
      <c r="M27" s="223"/>
      <c r="N27" s="223"/>
    </row>
    <row r="28" spans="1:14" s="16" customFormat="1" x14ac:dyDescent="0.2">
      <c r="A28" s="245">
        <v>16</v>
      </c>
      <c r="B28" s="222" t="s">
        <v>80</v>
      </c>
      <c r="C28" s="223" t="s">
        <v>226</v>
      </c>
      <c r="D28" s="223">
        <v>3</v>
      </c>
      <c r="E28" s="223">
        <v>45</v>
      </c>
      <c r="F28" s="223">
        <v>30</v>
      </c>
      <c r="G28" s="223">
        <v>13</v>
      </c>
      <c r="H28" s="223">
        <v>2</v>
      </c>
      <c r="I28" s="240"/>
      <c r="J28" s="240">
        <f t="shared" si="5"/>
        <v>45</v>
      </c>
      <c r="K28" s="223"/>
      <c r="L28" s="223"/>
      <c r="M28" s="220"/>
      <c r="N28" s="223"/>
    </row>
    <row r="29" spans="1:14" s="16" customFormat="1" x14ac:dyDescent="0.2">
      <c r="A29" s="245">
        <v>17</v>
      </c>
      <c r="B29" s="222" t="s">
        <v>81</v>
      </c>
      <c r="C29" s="223" t="s">
        <v>229</v>
      </c>
      <c r="D29" s="223">
        <v>4</v>
      </c>
      <c r="E29" s="223">
        <v>90</v>
      </c>
      <c r="F29" s="223">
        <v>30</v>
      </c>
      <c r="G29" s="223">
        <v>57</v>
      </c>
      <c r="H29" s="223">
        <v>3</v>
      </c>
      <c r="I29" s="240"/>
      <c r="J29" s="240">
        <f t="shared" si="5"/>
        <v>90</v>
      </c>
      <c r="K29" s="223"/>
      <c r="L29" s="223"/>
      <c r="M29" s="220"/>
      <c r="N29" s="220"/>
    </row>
    <row r="30" spans="1:14" s="16" customFormat="1" x14ac:dyDescent="0.2">
      <c r="A30" s="245">
        <v>18</v>
      </c>
      <c r="B30" s="222" t="s">
        <v>82</v>
      </c>
      <c r="C30" s="223" t="s">
        <v>229</v>
      </c>
      <c r="D30" s="223">
        <v>3</v>
      </c>
      <c r="E30" s="223">
        <v>60</v>
      </c>
      <c r="F30" s="223">
        <v>30</v>
      </c>
      <c r="G30" s="223">
        <v>27</v>
      </c>
      <c r="H30" s="223">
        <v>3</v>
      </c>
      <c r="I30" s="240"/>
      <c r="J30" s="240"/>
      <c r="K30" s="223">
        <f t="shared" ref="K30:K37" si="6">E30</f>
        <v>60</v>
      </c>
      <c r="L30" s="223"/>
      <c r="M30" s="220"/>
      <c r="N30" s="220"/>
    </row>
    <row r="31" spans="1:14" s="16" customFormat="1" x14ac:dyDescent="0.2">
      <c r="A31" s="245">
        <v>19</v>
      </c>
      <c r="B31" s="222" t="s">
        <v>83</v>
      </c>
      <c r="C31" s="223" t="s">
        <v>226</v>
      </c>
      <c r="D31" s="223">
        <v>3</v>
      </c>
      <c r="E31" s="223">
        <v>45</v>
      </c>
      <c r="F31" s="223">
        <v>30</v>
      </c>
      <c r="G31" s="223">
        <v>13</v>
      </c>
      <c r="H31" s="223">
        <v>2</v>
      </c>
      <c r="I31" s="240"/>
      <c r="J31" s="240"/>
      <c r="K31" s="223">
        <f t="shared" si="6"/>
        <v>45</v>
      </c>
      <c r="L31" s="223"/>
      <c r="M31" s="220"/>
      <c r="N31" s="220"/>
    </row>
    <row r="32" spans="1:14" s="16" customFormat="1" x14ac:dyDescent="0.2">
      <c r="A32" s="245">
        <v>20</v>
      </c>
      <c r="B32" s="222" t="s">
        <v>84</v>
      </c>
      <c r="C32" s="223" t="s">
        <v>229</v>
      </c>
      <c r="D32" s="223">
        <v>3</v>
      </c>
      <c r="E32" s="223">
        <v>60</v>
      </c>
      <c r="F32" s="223">
        <v>30</v>
      </c>
      <c r="G32" s="223">
        <v>27</v>
      </c>
      <c r="H32" s="223">
        <v>3</v>
      </c>
      <c r="I32" s="240"/>
      <c r="J32" s="240"/>
      <c r="K32" s="223">
        <f t="shared" si="6"/>
        <v>60</v>
      </c>
      <c r="L32" s="223"/>
      <c r="M32" s="223"/>
      <c r="N32" s="223"/>
    </row>
    <row r="33" spans="1:14" s="16" customFormat="1" x14ac:dyDescent="0.2">
      <c r="A33" s="245">
        <v>22</v>
      </c>
      <c r="B33" s="222" t="s">
        <v>87</v>
      </c>
      <c r="C33" s="223" t="s">
        <v>226</v>
      </c>
      <c r="D33" s="223">
        <v>3</v>
      </c>
      <c r="E33" s="223">
        <v>45</v>
      </c>
      <c r="F33" s="223">
        <v>30</v>
      </c>
      <c r="G33" s="223">
        <v>13</v>
      </c>
      <c r="H33" s="223">
        <v>2</v>
      </c>
      <c r="I33" s="240"/>
      <c r="J33" s="240"/>
      <c r="K33" s="223">
        <f t="shared" si="6"/>
        <v>45</v>
      </c>
      <c r="L33" s="223"/>
      <c r="M33" s="223"/>
      <c r="N33" s="223"/>
    </row>
    <row r="34" spans="1:14" s="16" customFormat="1" x14ac:dyDescent="0.2">
      <c r="A34" s="245">
        <v>23</v>
      </c>
      <c r="B34" s="222" t="s">
        <v>92</v>
      </c>
      <c r="C34" s="223" t="s">
        <v>226</v>
      </c>
      <c r="D34" s="223">
        <v>2</v>
      </c>
      <c r="E34" s="223">
        <v>30</v>
      </c>
      <c r="F34" s="223">
        <v>15</v>
      </c>
      <c r="G34" s="223">
        <v>13</v>
      </c>
      <c r="H34" s="223">
        <v>2</v>
      </c>
      <c r="I34" s="240"/>
      <c r="J34" s="240"/>
      <c r="K34" s="223">
        <f t="shared" si="6"/>
        <v>30</v>
      </c>
      <c r="L34" s="223"/>
      <c r="M34" s="223"/>
      <c r="N34" s="223"/>
    </row>
    <row r="35" spans="1:14" s="16" customFormat="1" x14ac:dyDescent="0.2">
      <c r="A35" s="245">
        <v>25</v>
      </c>
      <c r="B35" s="222" t="s">
        <v>88</v>
      </c>
      <c r="C35" s="223" t="s">
        <v>229</v>
      </c>
      <c r="D35" s="223">
        <v>3</v>
      </c>
      <c r="E35" s="223">
        <v>60</v>
      </c>
      <c r="F35" s="223">
        <v>30</v>
      </c>
      <c r="G35" s="223">
        <v>27</v>
      </c>
      <c r="H35" s="223">
        <v>3</v>
      </c>
      <c r="I35" s="240"/>
      <c r="J35" s="240"/>
      <c r="K35" s="223">
        <f t="shared" si="6"/>
        <v>60</v>
      </c>
      <c r="L35" s="223"/>
      <c r="M35" s="223"/>
      <c r="N35" s="223"/>
    </row>
    <row r="36" spans="1:14" s="17" customFormat="1" x14ac:dyDescent="0.2">
      <c r="A36" s="245">
        <v>26</v>
      </c>
      <c r="B36" s="241" t="s">
        <v>89</v>
      </c>
      <c r="C36" s="223" t="s">
        <v>226</v>
      </c>
      <c r="D36" s="223">
        <v>3</v>
      </c>
      <c r="E36" s="223">
        <v>45</v>
      </c>
      <c r="F36" s="223">
        <v>30</v>
      </c>
      <c r="G36" s="223">
        <v>13</v>
      </c>
      <c r="H36" s="223">
        <v>2</v>
      </c>
      <c r="I36" s="246"/>
      <c r="J36" s="240"/>
      <c r="K36" s="223">
        <f t="shared" si="6"/>
        <v>45</v>
      </c>
      <c r="L36" s="223"/>
      <c r="M36" s="223"/>
      <c r="N36" s="223"/>
    </row>
    <row r="37" spans="1:14" s="17" customFormat="1" x14ac:dyDescent="0.2">
      <c r="A37" s="245">
        <v>27</v>
      </c>
      <c r="B37" s="222" t="s">
        <v>91</v>
      </c>
      <c r="C37" s="223" t="s">
        <v>229</v>
      </c>
      <c r="D37" s="247">
        <v>2</v>
      </c>
      <c r="E37" s="223">
        <v>45</v>
      </c>
      <c r="F37" s="223">
        <v>15</v>
      </c>
      <c r="G37" s="223">
        <v>28</v>
      </c>
      <c r="H37" s="247">
        <v>2</v>
      </c>
      <c r="I37" s="248"/>
      <c r="J37" s="216"/>
      <c r="K37" s="223">
        <f t="shared" si="6"/>
        <v>45</v>
      </c>
      <c r="L37" s="223"/>
      <c r="M37" s="223"/>
      <c r="N37" s="223"/>
    </row>
    <row r="38" spans="1:14" s="17" customFormat="1" x14ac:dyDescent="0.2">
      <c r="A38" s="245">
        <v>24</v>
      </c>
      <c r="B38" s="222" t="s">
        <v>86</v>
      </c>
      <c r="C38" s="223" t="s">
        <v>229</v>
      </c>
      <c r="D38" s="223">
        <v>3</v>
      </c>
      <c r="E38" s="223">
        <v>60</v>
      </c>
      <c r="F38" s="223">
        <v>30</v>
      </c>
      <c r="G38" s="223">
        <v>27</v>
      </c>
      <c r="H38" s="223">
        <v>3</v>
      </c>
      <c r="I38" s="240"/>
      <c r="J38" s="240"/>
      <c r="K38" s="223"/>
      <c r="L38" s="223">
        <f t="shared" ref="L38:L39" si="7">E38</f>
        <v>60</v>
      </c>
      <c r="M38" s="223"/>
      <c r="N38" s="223"/>
    </row>
    <row r="39" spans="1:14" s="17" customFormat="1" x14ac:dyDescent="0.2">
      <c r="A39" s="245">
        <v>28</v>
      </c>
      <c r="B39" s="222" t="s">
        <v>93</v>
      </c>
      <c r="C39" s="223" t="s">
        <v>229</v>
      </c>
      <c r="D39" s="247">
        <v>2</v>
      </c>
      <c r="E39" s="223">
        <v>45</v>
      </c>
      <c r="F39" s="223">
        <v>15</v>
      </c>
      <c r="G39" s="223">
        <v>28</v>
      </c>
      <c r="H39" s="247">
        <v>2</v>
      </c>
      <c r="I39" s="248"/>
      <c r="J39" s="216"/>
      <c r="K39" s="223"/>
      <c r="L39" s="223">
        <f t="shared" si="7"/>
        <v>45</v>
      </c>
      <c r="M39" s="223"/>
      <c r="N39" s="223"/>
    </row>
    <row r="40" spans="1:14" s="16" customFormat="1" x14ac:dyDescent="0.2">
      <c r="A40" s="245">
        <v>21</v>
      </c>
      <c r="B40" s="222" t="s">
        <v>90</v>
      </c>
      <c r="C40" s="223" t="s">
        <v>228</v>
      </c>
      <c r="D40" s="223">
        <v>5</v>
      </c>
      <c r="E40" s="223">
        <v>225</v>
      </c>
      <c r="F40" s="223"/>
      <c r="G40" s="223">
        <v>220</v>
      </c>
      <c r="H40" s="223">
        <v>5</v>
      </c>
      <c r="I40" s="216"/>
      <c r="J40" s="216"/>
      <c r="K40" s="223"/>
      <c r="L40" s="223">
        <v>225</v>
      </c>
      <c r="M40" s="223"/>
      <c r="N40" s="223"/>
    </row>
    <row r="41" spans="1:14" s="16" customFormat="1" x14ac:dyDescent="0.2">
      <c r="A41" s="213" t="s">
        <v>94</v>
      </c>
      <c r="B41" s="214" t="s">
        <v>180</v>
      </c>
      <c r="C41" s="249"/>
      <c r="D41" s="249">
        <v>4</v>
      </c>
      <c r="E41" s="249">
        <f t="shared" ref="E41:H41" si="8">E42+E43</f>
        <v>60</v>
      </c>
      <c r="F41" s="249">
        <f t="shared" si="8"/>
        <v>30</v>
      </c>
      <c r="G41" s="249">
        <f t="shared" si="8"/>
        <v>26</v>
      </c>
      <c r="H41" s="249">
        <f t="shared" si="8"/>
        <v>4</v>
      </c>
      <c r="I41" s="213"/>
      <c r="J41" s="213"/>
      <c r="K41" s="220"/>
      <c r="L41" s="220">
        <f t="shared" ref="L41:L43" si="9">E41</f>
        <v>60</v>
      </c>
      <c r="M41" s="220"/>
      <c r="N41" s="220"/>
    </row>
    <row r="42" spans="1:14" s="17" customFormat="1" x14ac:dyDescent="0.2">
      <c r="A42" s="228">
        <v>29</v>
      </c>
      <c r="B42" s="222" t="s">
        <v>96</v>
      </c>
      <c r="C42" s="223" t="s">
        <v>226</v>
      </c>
      <c r="D42" s="223">
        <v>2</v>
      </c>
      <c r="E42" s="223">
        <v>30</v>
      </c>
      <c r="F42" s="223">
        <v>15</v>
      </c>
      <c r="G42" s="223">
        <v>13</v>
      </c>
      <c r="H42" s="223">
        <v>2</v>
      </c>
      <c r="I42" s="223"/>
      <c r="J42" s="225"/>
      <c r="K42" s="223"/>
      <c r="L42" s="223">
        <f t="shared" si="9"/>
        <v>30</v>
      </c>
      <c r="M42" s="223"/>
      <c r="N42" s="223"/>
    </row>
    <row r="43" spans="1:14" s="17" customFormat="1" x14ac:dyDescent="0.2">
      <c r="A43" s="228">
        <v>30</v>
      </c>
      <c r="B43" s="222" t="s">
        <v>97</v>
      </c>
      <c r="C43" s="223" t="s">
        <v>226</v>
      </c>
      <c r="D43" s="223">
        <v>2</v>
      </c>
      <c r="E43" s="223">
        <v>30</v>
      </c>
      <c r="F43" s="223">
        <v>15</v>
      </c>
      <c r="G43" s="223">
        <v>13</v>
      </c>
      <c r="H43" s="223">
        <v>2</v>
      </c>
      <c r="I43" s="223"/>
      <c r="J43" s="225"/>
      <c r="K43" s="223"/>
      <c r="L43" s="223">
        <f t="shared" si="9"/>
        <v>30</v>
      </c>
      <c r="M43" s="223"/>
      <c r="N43" s="223"/>
    </row>
    <row r="44" spans="1:14" s="16" customFormat="1" ht="31.5" x14ac:dyDescent="0.2">
      <c r="A44" s="213" t="s">
        <v>59</v>
      </c>
      <c r="B44" s="214" t="s">
        <v>568</v>
      </c>
      <c r="C44" s="213"/>
      <c r="D44" s="213">
        <f t="shared" ref="D44:H44" si="10">D45+D46</f>
        <v>10</v>
      </c>
      <c r="E44" s="213">
        <f t="shared" si="10"/>
        <v>450</v>
      </c>
      <c r="F44" s="213">
        <f t="shared" si="10"/>
        <v>0</v>
      </c>
      <c r="G44" s="213">
        <f t="shared" si="10"/>
        <v>445</v>
      </c>
      <c r="H44" s="213">
        <f t="shared" si="10"/>
        <v>5</v>
      </c>
      <c r="I44" s="213"/>
      <c r="J44" s="213"/>
      <c r="K44" s="220"/>
      <c r="L44" s="220"/>
      <c r="M44" s="220">
        <f>E44</f>
        <v>450</v>
      </c>
      <c r="N44" s="220"/>
    </row>
    <row r="45" spans="1:14" s="17" customFormat="1" x14ac:dyDescent="0.2">
      <c r="A45" s="228">
        <v>31</v>
      </c>
      <c r="B45" s="222" t="s">
        <v>62</v>
      </c>
      <c r="C45" s="223" t="s">
        <v>228</v>
      </c>
      <c r="D45" s="223">
        <v>5</v>
      </c>
      <c r="E45" s="223">
        <f t="shared" ref="E45:E46" si="11">D45*45</f>
        <v>225</v>
      </c>
      <c r="F45" s="216"/>
      <c r="G45" s="216">
        <v>220</v>
      </c>
      <c r="H45" s="216">
        <v>5</v>
      </c>
      <c r="I45" s="223"/>
      <c r="J45" s="225"/>
      <c r="K45" s="223"/>
      <c r="L45" s="223"/>
      <c r="M45" s="223">
        <v>225</v>
      </c>
      <c r="N45" s="223"/>
    </row>
    <row r="46" spans="1:14" s="16" customFormat="1" ht="31.5" x14ac:dyDescent="0.2">
      <c r="A46" s="228">
        <v>32</v>
      </c>
      <c r="B46" s="222" t="s">
        <v>571</v>
      </c>
      <c r="C46" s="223"/>
      <c r="D46" s="223">
        <v>5</v>
      </c>
      <c r="E46" s="223">
        <f t="shared" si="11"/>
        <v>225</v>
      </c>
      <c r="F46" s="216"/>
      <c r="G46" s="216">
        <v>225</v>
      </c>
      <c r="H46" s="216"/>
      <c r="I46" s="223"/>
      <c r="J46" s="225"/>
      <c r="K46" s="223"/>
      <c r="L46" s="223"/>
      <c r="M46" s="223">
        <v>225</v>
      </c>
      <c r="N46" s="223"/>
    </row>
    <row r="47" spans="1:14" s="17" customFormat="1" x14ac:dyDescent="0.2">
      <c r="A47" s="228" t="s">
        <v>146</v>
      </c>
      <c r="B47" s="222" t="s">
        <v>98</v>
      </c>
      <c r="C47" s="223"/>
      <c r="D47" s="223"/>
      <c r="E47" s="223"/>
      <c r="F47" s="216"/>
      <c r="G47" s="216"/>
      <c r="H47" s="216"/>
      <c r="I47" s="223"/>
      <c r="J47" s="225"/>
      <c r="K47" s="223"/>
      <c r="L47" s="223"/>
      <c r="M47" s="223"/>
      <c r="N47" s="223"/>
    </row>
    <row r="48" spans="1:14" s="88" customFormat="1" ht="17.25" customHeight="1" x14ac:dyDescent="0.25">
      <c r="A48" s="228" t="s">
        <v>147</v>
      </c>
      <c r="B48" s="222" t="s">
        <v>570</v>
      </c>
      <c r="C48" s="223" t="s">
        <v>229</v>
      </c>
      <c r="D48" s="223">
        <v>5</v>
      </c>
      <c r="E48" s="216">
        <v>150</v>
      </c>
      <c r="F48" s="216">
        <v>60</v>
      </c>
      <c r="G48" s="216">
        <v>85</v>
      </c>
      <c r="H48" s="216">
        <v>5</v>
      </c>
      <c r="I48" s="223"/>
      <c r="J48" s="225"/>
      <c r="K48" s="223"/>
      <c r="L48" s="223"/>
      <c r="M48" s="223"/>
      <c r="N48" s="223"/>
    </row>
    <row r="49" spans="1:15" s="88" customFormat="1" ht="22.5" customHeight="1" x14ac:dyDescent="0.25">
      <c r="A49" s="314" t="s">
        <v>137</v>
      </c>
      <c r="B49" s="315"/>
      <c r="C49" s="244"/>
      <c r="D49" s="215">
        <f t="shared" ref="D49:M49" si="12">D9+D17+D44</f>
        <v>94</v>
      </c>
      <c r="E49" s="215">
        <f t="shared" si="12"/>
        <v>2220</v>
      </c>
      <c r="F49" s="215">
        <f t="shared" si="12"/>
        <v>712</v>
      </c>
      <c r="G49" s="215">
        <f t="shared" si="12"/>
        <v>1420</v>
      </c>
      <c r="H49" s="215">
        <f t="shared" si="12"/>
        <v>88</v>
      </c>
      <c r="I49" s="215">
        <f t="shared" si="12"/>
        <v>450</v>
      </c>
      <c r="J49" s="215">
        <f t="shared" si="12"/>
        <v>450</v>
      </c>
      <c r="K49" s="231">
        <f t="shared" si="12"/>
        <v>450</v>
      </c>
      <c r="L49" s="231">
        <f t="shared" si="12"/>
        <v>420</v>
      </c>
      <c r="M49" s="231">
        <f t="shared" si="12"/>
        <v>450</v>
      </c>
      <c r="N49" s="231"/>
      <c r="O49" s="88" t="s">
        <v>624</v>
      </c>
    </row>
    <row r="50" spans="1:15" ht="20.100000000000001" customHeight="1" x14ac:dyDescent="0.25">
      <c r="A50" s="80"/>
      <c r="D50" s="80"/>
      <c r="E50" s="80"/>
      <c r="F50" s="80"/>
      <c r="G50" s="80"/>
      <c r="H50" s="80"/>
      <c r="I50" s="80"/>
      <c r="J50" s="80"/>
      <c r="K50" s="80"/>
      <c r="L50" s="80"/>
      <c r="M50" s="80"/>
    </row>
    <row r="51" spans="1:15" x14ac:dyDescent="0.25">
      <c r="A51" s="288" t="s">
        <v>563</v>
      </c>
      <c r="B51" s="288"/>
      <c r="C51" s="288"/>
      <c r="D51" s="288"/>
      <c r="E51" s="288"/>
      <c r="F51" s="288"/>
      <c r="G51" s="288"/>
      <c r="H51" s="288"/>
      <c r="I51" s="288"/>
      <c r="J51" s="288"/>
      <c r="K51" s="288"/>
      <c r="L51" s="288"/>
      <c r="M51" s="288"/>
      <c r="N51" s="288"/>
    </row>
    <row r="52" spans="1:15" ht="39.75" customHeight="1" x14ac:dyDescent="0.25">
      <c r="A52" s="150"/>
    </row>
    <row r="53" spans="1:15" x14ac:dyDescent="0.25">
      <c r="A53" s="150"/>
      <c r="B53" s="289"/>
      <c r="C53" s="289"/>
      <c r="D53" s="289"/>
      <c r="E53" s="289"/>
      <c r="F53" s="289"/>
      <c r="G53" s="289"/>
      <c r="H53" s="289"/>
      <c r="I53" s="289"/>
      <c r="J53" s="289"/>
      <c r="K53" s="289"/>
      <c r="L53" s="289"/>
      <c r="M53" s="289"/>
      <c r="N53" s="289"/>
    </row>
    <row r="54" spans="1:15" x14ac:dyDescent="0.25">
      <c r="A54" s="80"/>
      <c r="B54" s="81"/>
      <c r="D54" s="80"/>
      <c r="E54" s="80"/>
      <c r="F54" s="80"/>
      <c r="G54" s="80"/>
      <c r="H54" s="80"/>
      <c r="I54" s="80"/>
      <c r="J54" s="80"/>
      <c r="K54" s="80"/>
      <c r="L54" s="80"/>
      <c r="M54" s="80"/>
    </row>
    <row r="55" spans="1:15" x14ac:dyDescent="0.25">
      <c r="A55" s="80"/>
      <c r="B55" s="81"/>
      <c r="D55" s="80"/>
      <c r="E55" s="80"/>
      <c r="F55" s="80"/>
      <c r="G55" s="80"/>
      <c r="H55" s="80"/>
      <c r="I55" s="80"/>
      <c r="J55" s="80"/>
      <c r="K55" s="80"/>
      <c r="L55" s="80"/>
      <c r="M55" s="80"/>
    </row>
  </sheetData>
  <mergeCells count="14">
    <mergeCell ref="A1:H1"/>
    <mergeCell ref="A2:H2"/>
    <mergeCell ref="A3:H3"/>
    <mergeCell ref="A4:M4"/>
    <mergeCell ref="A5:N5"/>
    <mergeCell ref="B53:N53"/>
    <mergeCell ref="A7:A8"/>
    <mergeCell ref="B7:B8"/>
    <mergeCell ref="D7:D8"/>
    <mergeCell ref="E7:H7"/>
    <mergeCell ref="A49:B49"/>
    <mergeCell ref="C7:C8"/>
    <mergeCell ref="A51:N51"/>
    <mergeCell ref="N7:N8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5D6BF-0991-4968-B290-069CF91474AA}">
  <dimension ref="A1:O57"/>
  <sheetViews>
    <sheetView topLeftCell="A26" zoomScaleNormal="100" workbookViewId="0">
      <selection activeCell="B56" sqref="B56"/>
    </sheetView>
  </sheetViews>
  <sheetFormatPr defaultColWidth="9" defaultRowHeight="15.75" x14ac:dyDescent="0.25"/>
  <cols>
    <col min="1" max="1" width="4.75" style="82" customWidth="1"/>
    <col min="2" max="2" width="35.75" style="80" customWidth="1"/>
    <col min="3" max="3" width="8.5" style="82" customWidth="1"/>
    <col min="4" max="4" width="7.75" style="82" customWidth="1"/>
    <col min="5" max="5" width="6.875" style="82" customWidth="1"/>
    <col min="6" max="6" width="6.125" style="82" customWidth="1"/>
    <col min="7" max="7" width="6" style="82" customWidth="1"/>
    <col min="8" max="8" width="7.25" style="82" customWidth="1"/>
    <col min="9" max="10" width="8" style="82" customWidth="1"/>
    <col min="11" max="13" width="8" style="83" customWidth="1"/>
    <col min="14" max="14" width="4.75" style="80" customWidth="1"/>
    <col min="15" max="16" width="9" style="80"/>
    <col min="17" max="17" width="18.125" style="80" customWidth="1"/>
    <col min="18" max="16384" width="9" style="80"/>
  </cols>
  <sheetData>
    <row r="1" spans="1:15" s="3" customFormat="1" x14ac:dyDescent="0.25">
      <c r="A1" s="302" t="s">
        <v>0</v>
      </c>
      <c r="B1" s="302"/>
      <c r="C1" s="302"/>
      <c r="D1" s="302"/>
      <c r="E1" s="302"/>
      <c r="F1" s="302"/>
      <c r="G1" s="302"/>
      <c r="H1" s="302"/>
      <c r="I1" s="1"/>
      <c r="J1" s="2"/>
      <c r="K1" s="1"/>
      <c r="L1" s="2"/>
      <c r="M1" s="1"/>
    </row>
    <row r="2" spans="1:15" s="3" customFormat="1" ht="15" customHeight="1" x14ac:dyDescent="0.25">
      <c r="A2" s="302" t="s">
        <v>67</v>
      </c>
      <c r="B2" s="302"/>
      <c r="C2" s="302"/>
      <c r="D2" s="302"/>
      <c r="E2" s="302"/>
      <c r="F2" s="302"/>
      <c r="G2" s="302"/>
      <c r="H2" s="302"/>
      <c r="I2" s="1"/>
      <c r="J2" s="2"/>
      <c r="K2" s="1"/>
      <c r="L2" s="2"/>
      <c r="M2" s="1"/>
    </row>
    <row r="3" spans="1:15" s="3" customFormat="1" ht="7.5" customHeight="1" x14ac:dyDescent="0.25">
      <c r="A3" s="303" t="s">
        <v>2</v>
      </c>
      <c r="B3" s="304"/>
      <c r="C3" s="304"/>
      <c r="D3" s="304"/>
      <c r="E3" s="304"/>
      <c r="F3" s="304"/>
      <c r="G3" s="304"/>
      <c r="H3" s="304"/>
      <c r="I3" s="1"/>
      <c r="J3" s="2"/>
      <c r="K3" s="1"/>
      <c r="L3" s="2"/>
      <c r="M3" s="1"/>
    </row>
    <row r="4" spans="1:15" s="3" customFormat="1" ht="27.75" customHeight="1" x14ac:dyDescent="0.35">
      <c r="A4" s="305" t="s">
        <v>618</v>
      </c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4"/>
      <c r="O4" s="4"/>
    </row>
    <row r="5" spans="1:15" s="6" customFormat="1" ht="30" customHeight="1" x14ac:dyDescent="0.35">
      <c r="A5" s="306" t="s">
        <v>646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5"/>
    </row>
    <row r="6" spans="1:15" s="7" customFormat="1" ht="23.25" customHeight="1" x14ac:dyDescent="0.2">
      <c r="A6" s="7" t="s">
        <v>149</v>
      </c>
      <c r="C6" s="8"/>
      <c r="D6" s="8"/>
      <c r="E6" s="8"/>
      <c r="F6" s="8"/>
      <c r="G6" s="8"/>
      <c r="H6" s="8"/>
      <c r="I6" s="9"/>
      <c r="J6" s="9" t="s">
        <v>69</v>
      </c>
      <c r="K6" s="8"/>
      <c r="L6" s="8"/>
      <c r="M6" s="9"/>
    </row>
    <row r="7" spans="1:15" s="8" customFormat="1" ht="27.75" customHeight="1" x14ac:dyDescent="0.2">
      <c r="A7" s="290" t="s">
        <v>5</v>
      </c>
      <c r="B7" s="292" t="s">
        <v>6</v>
      </c>
      <c r="C7" s="294" t="s">
        <v>225</v>
      </c>
      <c r="D7" s="294" t="s">
        <v>70</v>
      </c>
      <c r="E7" s="308" t="s">
        <v>71</v>
      </c>
      <c r="F7" s="309"/>
      <c r="G7" s="309"/>
      <c r="H7" s="310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99" t="s">
        <v>467</v>
      </c>
    </row>
    <row r="8" spans="1:15" s="8" customFormat="1" ht="63" x14ac:dyDescent="0.2">
      <c r="A8" s="291"/>
      <c r="B8" s="293"/>
      <c r="C8" s="298"/>
      <c r="D8" s="298"/>
      <c r="E8" s="10" t="s">
        <v>15</v>
      </c>
      <c r="F8" s="12" t="s">
        <v>16</v>
      </c>
      <c r="G8" s="12" t="s">
        <v>17</v>
      </c>
      <c r="H8" s="12" t="s">
        <v>18</v>
      </c>
      <c r="I8" s="30" t="s">
        <v>615</v>
      </c>
      <c r="J8" s="12" t="s">
        <v>473</v>
      </c>
      <c r="K8" s="30" t="s">
        <v>539</v>
      </c>
      <c r="L8" s="30" t="s">
        <v>540</v>
      </c>
      <c r="M8" s="12" t="s">
        <v>616</v>
      </c>
      <c r="N8" s="300"/>
    </row>
    <row r="9" spans="1:15" s="16" customFormat="1" x14ac:dyDescent="0.2">
      <c r="A9" s="213" t="s">
        <v>19</v>
      </c>
      <c r="B9" s="214" t="s">
        <v>20</v>
      </c>
      <c r="C9" s="213"/>
      <c r="D9" s="215">
        <f t="shared" ref="D9:M9" si="0">SUM(D10:D16)</f>
        <v>19</v>
      </c>
      <c r="E9" s="215">
        <f t="shared" si="0"/>
        <v>435</v>
      </c>
      <c r="F9" s="215">
        <f t="shared" si="0"/>
        <v>157</v>
      </c>
      <c r="G9" s="215">
        <f t="shared" si="0"/>
        <v>255</v>
      </c>
      <c r="H9" s="215">
        <f t="shared" si="0"/>
        <v>23</v>
      </c>
      <c r="I9" s="215">
        <f t="shared" si="0"/>
        <v>270</v>
      </c>
      <c r="J9" s="215">
        <f t="shared" si="0"/>
        <v>165</v>
      </c>
      <c r="K9" s="215">
        <f t="shared" si="0"/>
        <v>0</v>
      </c>
      <c r="L9" s="215">
        <f t="shared" si="0"/>
        <v>0</v>
      </c>
      <c r="M9" s="215">
        <f t="shared" si="0"/>
        <v>0</v>
      </c>
      <c r="N9" s="215"/>
    </row>
    <row r="10" spans="1:15" s="17" customFormat="1" x14ac:dyDescent="0.2">
      <c r="A10" s="216">
        <v>1</v>
      </c>
      <c r="B10" s="217" t="s">
        <v>348</v>
      </c>
      <c r="C10" s="216" t="s">
        <v>227</v>
      </c>
      <c r="D10" s="216">
        <v>5</v>
      </c>
      <c r="E10" s="216">
        <v>75</v>
      </c>
      <c r="F10" s="216">
        <v>41</v>
      </c>
      <c r="G10" s="216">
        <v>29</v>
      </c>
      <c r="H10" s="216">
        <v>5</v>
      </c>
      <c r="I10" s="216">
        <f>E10</f>
        <v>75</v>
      </c>
      <c r="J10" s="216"/>
      <c r="K10" s="216"/>
      <c r="L10" s="216"/>
      <c r="M10" s="216"/>
      <c r="N10" s="216"/>
    </row>
    <row r="11" spans="1:15" s="17" customFormat="1" x14ac:dyDescent="0.2">
      <c r="A11" s="216">
        <v>2</v>
      </c>
      <c r="B11" s="217" t="s">
        <v>24</v>
      </c>
      <c r="C11" s="216" t="s">
        <v>229</v>
      </c>
      <c r="D11" s="216">
        <v>3</v>
      </c>
      <c r="E11" s="216">
        <v>75</v>
      </c>
      <c r="F11" s="216">
        <v>15</v>
      </c>
      <c r="G11" s="216">
        <v>58</v>
      </c>
      <c r="H11" s="216">
        <v>2</v>
      </c>
      <c r="I11" s="216"/>
      <c r="J11" s="216">
        <f>E11</f>
        <v>75</v>
      </c>
      <c r="K11" s="216"/>
      <c r="L11" s="216"/>
      <c r="M11" s="216"/>
      <c r="N11" s="216"/>
    </row>
    <row r="12" spans="1:15" s="17" customFormat="1" x14ac:dyDescent="0.2">
      <c r="A12" s="216">
        <v>3</v>
      </c>
      <c r="B12" s="217" t="s">
        <v>22</v>
      </c>
      <c r="C12" s="216" t="s">
        <v>227</v>
      </c>
      <c r="D12" s="216">
        <v>2</v>
      </c>
      <c r="E12" s="216">
        <v>30</v>
      </c>
      <c r="F12" s="216">
        <v>18</v>
      </c>
      <c r="G12" s="216">
        <v>10</v>
      </c>
      <c r="H12" s="216">
        <v>2</v>
      </c>
      <c r="I12" s="216">
        <f>E12</f>
        <v>30</v>
      </c>
      <c r="J12" s="216"/>
      <c r="K12" s="216"/>
      <c r="L12" s="216"/>
      <c r="M12" s="216"/>
      <c r="N12" s="216"/>
    </row>
    <row r="13" spans="1:15" s="17" customFormat="1" x14ac:dyDescent="0.2">
      <c r="A13" s="216">
        <v>4</v>
      </c>
      <c r="B13" s="217" t="s">
        <v>23</v>
      </c>
      <c r="C13" s="216" t="s">
        <v>227</v>
      </c>
      <c r="D13" s="216">
        <v>2</v>
      </c>
      <c r="E13" s="216">
        <v>60</v>
      </c>
      <c r="F13" s="216">
        <v>5</v>
      </c>
      <c r="G13" s="216">
        <v>51</v>
      </c>
      <c r="H13" s="216">
        <v>4</v>
      </c>
      <c r="I13" s="216">
        <v>30</v>
      </c>
      <c r="J13" s="216">
        <v>30</v>
      </c>
      <c r="K13" s="216"/>
      <c r="L13" s="216"/>
      <c r="M13" s="216"/>
      <c r="N13" s="216"/>
    </row>
    <row r="14" spans="1:15" s="17" customFormat="1" x14ac:dyDescent="0.2">
      <c r="A14" s="216">
        <v>5</v>
      </c>
      <c r="B14" s="217" t="s">
        <v>26</v>
      </c>
      <c r="C14" s="216" t="s">
        <v>229</v>
      </c>
      <c r="D14" s="216">
        <v>2</v>
      </c>
      <c r="E14" s="216">
        <v>60</v>
      </c>
      <c r="F14" s="216">
        <v>21</v>
      </c>
      <c r="G14" s="216">
        <v>36</v>
      </c>
      <c r="H14" s="216">
        <v>3</v>
      </c>
      <c r="I14" s="216">
        <f>E14</f>
        <v>60</v>
      </c>
      <c r="J14" s="216"/>
      <c r="K14" s="216"/>
      <c r="L14" s="216"/>
      <c r="M14" s="216"/>
      <c r="N14" s="216"/>
    </row>
    <row r="15" spans="1:15" s="17" customFormat="1" x14ac:dyDescent="0.2">
      <c r="A15" s="216">
        <v>6</v>
      </c>
      <c r="B15" s="217" t="s">
        <v>27</v>
      </c>
      <c r="C15" s="216" t="s">
        <v>229</v>
      </c>
      <c r="D15" s="216">
        <v>2</v>
      </c>
      <c r="E15" s="216">
        <v>60</v>
      </c>
      <c r="F15" s="216">
        <v>21</v>
      </c>
      <c r="G15" s="216">
        <v>36</v>
      </c>
      <c r="H15" s="216">
        <v>3</v>
      </c>
      <c r="I15" s="216"/>
      <c r="J15" s="216">
        <f>E15</f>
        <v>60</v>
      </c>
      <c r="K15" s="216"/>
      <c r="L15" s="216"/>
      <c r="M15" s="216"/>
      <c r="N15" s="216"/>
    </row>
    <row r="16" spans="1:15" s="17" customFormat="1" x14ac:dyDescent="0.2">
      <c r="A16" s="216">
        <v>7</v>
      </c>
      <c r="B16" s="217" t="s">
        <v>349</v>
      </c>
      <c r="C16" s="216" t="s">
        <v>227</v>
      </c>
      <c r="D16" s="216">
        <v>3</v>
      </c>
      <c r="E16" s="216">
        <v>75</v>
      </c>
      <c r="F16" s="216">
        <v>36</v>
      </c>
      <c r="G16" s="216">
        <v>35</v>
      </c>
      <c r="H16" s="216">
        <v>4</v>
      </c>
      <c r="I16" s="216">
        <f>E16</f>
        <v>75</v>
      </c>
      <c r="J16" s="216"/>
      <c r="K16" s="216"/>
      <c r="L16" s="216"/>
      <c r="M16" s="216"/>
      <c r="N16" s="216"/>
    </row>
    <row r="17" spans="1:14" s="16" customFormat="1" x14ac:dyDescent="0.2">
      <c r="A17" s="213" t="s">
        <v>28</v>
      </c>
      <c r="B17" s="219" t="s">
        <v>100</v>
      </c>
      <c r="C17" s="220"/>
      <c r="D17" s="220">
        <f t="shared" ref="D17:M17" si="1">D18+D24+D42</f>
        <v>68</v>
      </c>
      <c r="E17" s="220">
        <f t="shared" si="1"/>
        <v>1406</v>
      </c>
      <c r="F17" s="220">
        <f t="shared" si="1"/>
        <v>650</v>
      </c>
      <c r="G17" s="220">
        <f t="shared" si="1"/>
        <v>688</v>
      </c>
      <c r="H17" s="220">
        <f t="shared" si="1"/>
        <v>68</v>
      </c>
      <c r="I17" s="220">
        <f t="shared" si="1"/>
        <v>180</v>
      </c>
      <c r="J17" s="220">
        <f t="shared" si="1"/>
        <v>315</v>
      </c>
      <c r="K17" s="220">
        <f t="shared" si="1"/>
        <v>472</v>
      </c>
      <c r="L17" s="220">
        <f t="shared" si="1"/>
        <v>439</v>
      </c>
      <c r="M17" s="220">
        <f t="shared" si="1"/>
        <v>0</v>
      </c>
      <c r="N17" s="220"/>
    </row>
    <row r="18" spans="1:14" s="17" customFormat="1" x14ac:dyDescent="0.2">
      <c r="A18" s="213" t="s">
        <v>30</v>
      </c>
      <c r="B18" s="219" t="s">
        <v>31</v>
      </c>
      <c r="C18" s="220"/>
      <c r="D18" s="220">
        <f t="shared" ref="D18:M18" si="2">SUM(D19:D23)</f>
        <v>13</v>
      </c>
      <c r="E18" s="220">
        <f t="shared" si="2"/>
        <v>240</v>
      </c>
      <c r="F18" s="220">
        <f t="shared" si="2"/>
        <v>120</v>
      </c>
      <c r="G18" s="220">
        <f t="shared" si="2"/>
        <v>107</v>
      </c>
      <c r="H18" s="220">
        <f t="shared" si="2"/>
        <v>13</v>
      </c>
      <c r="I18" s="220">
        <f t="shared" si="2"/>
        <v>120</v>
      </c>
      <c r="J18" s="220">
        <f t="shared" si="2"/>
        <v>30</v>
      </c>
      <c r="K18" s="220">
        <f t="shared" si="2"/>
        <v>60</v>
      </c>
      <c r="L18" s="220">
        <f t="shared" si="2"/>
        <v>30</v>
      </c>
      <c r="M18" s="220">
        <f t="shared" si="2"/>
        <v>0</v>
      </c>
      <c r="N18" s="220"/>
    </row>
    <row r="19" spans="1:14" s="17" customFormat="1" x14ac:dyDescent="0.2">
      <c r="A19" s="216">
        <v>8</v>
      </c>
      <c r="B19" s="222" t="s">
        <v>73</v>
      </c>
      <c r="C19" s="223" t="s">
        <v>229</v>
      </c>
      <c r="D19" s="240">
        <v>3</v>
      </c>
      <c r="E19" s="240">
        <v>60</v>
      </c>
      <c r="F19" s="240">
        <v>30</v>
      </c>
      <c r="G19" s="240">
        <v>27</v>
      </c>
      <c r="H19" s="240">
        <v>3</v>
      </c>
      <c r="I19" s="223">
        <f t="shared" ref="I19:I20" si="3">E19</f>
        <v>60</v>
      </c>
      <c r="J19" s="223"/>
      <c r="K19" s="216"/>
      <c r="L19" s="223"/>
      <c r="M19" s="223"/>
      <c r="N19" s="223"/>
    </row>
    <row r="20" spans="1:14" s="17" customFormat="1" x14ac:dyDescent="0.2">
      <c r="A20" s="216">
        <v>9</v>
      </c>
      <c r="B20" s="222" t="s">
        <v>76</v>
      </c>
      <c r="C20" s="223" t="s">
        <v>229</v>
      </c>
      <c r="D20" s="240">
        <v>3</v>
      </c>
      <c r="E20" s="240">
        <v>60</v>
      </c>
      <c r="F20" s="240">
        <v>30</v>
      </c>
      <c r="G20" s="240">
        <v>27</v>
      </c>
      <c r="H20" s="240">
        <v>3</v>
      </c>
      <c r="I20" s="223">
        <f t="shared" si="3"/>
        <v>60</v>
      </c>
      <c r="J20" s="223"/>
      <c r="K20" s="216"/>
      <c r="L20" s="223"/>
      <c r="M20" s="223"/>
      <c r="N20" s="223"/>
    </row>
    <row r="21" spans="1:14" s="17" customFormat="1" x14ac:dyDescent="0.2">
      <c r="A21" s="216">
        <v>10</v>
      </c>
      <c r="B21" s="222" t="s">
        <v>77</v>
      </c>
      <c r="C21" s="223" t="s">
        <v>226</v>
      </c>
      <c r="D21" s="240">
        <v>2</v>
      </c>
      <c r="E21" s="240">
        <v>30</v>
      </c>
      <c r="F21" s="240">
        <v>15</v>
      </c>
      <c r="G21" s="240">
        <v>13</v>
      </c>
      <c r="H21" s="240">
        <v>2</v>
      </c>
      <c r="I21" s="223"/>
      <c r="J21" s="223">
        <f>E21</f>
        <v>30</v>
      </c>
      <c r="K21" s="216"/>
      <c r="L21" s="223"/>
      <c r="M21" s="223"/>
      <c r="N21" s="223"/>
    </row>
    <row r="22" spans="1:14" s="17" customFormat="1" x14ac:dyDescent="0.2">
      <c r="A22" s="216">
        <v>11</v>
      </c>
      <c r="B22" s="222" t="s">
        <v>78</v>
      </c>
      <c r="C22" s="223" t="s">
        <v>229</v>
      </c>
      <c r="D22" s="240">
        <v>3</v>
      </c>
      <c r="E22" s="240">
        <v>60</v>
      </c>
      <c r="F22" s="240">
        <v>30</v>
      </c>
      <c r="G22" s="240">
        <v>27</v>
      </c>
      <c r="H22" s="240">
        <v>3</v>
      </c>
      <c r="I22" s="220"/>
      <c r="J22" s="220"/>
      <c r="K22" s="240">
        <f>E22</f>
        <v>60</v>
      </c>
      <c r="L22" s="223"/>
      <c r="M22" s="223"/>
      <c r="N22" s="223"/>
    </row>
    <row r="23" spans="1:14" s="16" customFormat="1" x14ac:dyDescent="0.2">
      <c r="A23" s="216">
        <v>12</v>
      </c>
      <c r="B23" s="222" t="s">
        <v>74</v>
      </c>
      <c r="C23" s="223" t="s">
        <v>226</v>
      </c>
      <c r="D23" s="223">
        <v>2</v>
      </c>
      <c r="E23" s="223">
        <v>30</v>
      </c>
      <c r="F23" s="223">
        <v>15</v>
      </c>
      <c r="G23" s="223">
        <v>13</v>
      </c>
      <c r="H23" s="223">
        <v>2</v>
      </c>
      <c r="I23" s="223"/>
      <c r="J23" s="223"/>
      <c r="K23" s="216"/>
      <c r="L23" s="223">
        <f>E23</f>
        <v>30</v>
      </c>
      <c r="M23" s="223"/>
      <c r="N23" s="223"/>
    </row>
    <row r="24" spans="1:14" s="16" customFormat="1" x14ac:dyDescent="0.2">
      <c r="A24" s="213" t="s">
        <v>41</v>
      </c>
      <c r="B24" s="219" t="s">
        <v>42</v>
      </c>
      <c r="C24" s="220"/>
      <c r="D24" s="220">
        <f t="shared" ref="D24:L24" si="4">SUM(D25:D41)</f>
        <v>51</v>
      </c>
      <c r="E24" s="220">
        <f t="shared" si="4"/>
        <v>1106</v>
      </c>
      <c r="F24" s="220">
        <f t="shared" si="4"/>
        <v>500</v>
      </c>
      <c r="G24" s="220">
        <f t="shared" si="4"/>
        <v>555</v>
      </c>
      <c r="H24" s="220">
        <f t="shared" si="4"/>
        <v>51</v>
      </c>
      <c r="I24" s="220">
        <f t="shared" si="4"/>
        <v>60</v>
      </c>
      <c r="J24" s="220">
        <f t="shared" si="4"/>
        <v>285</v>
      </c>
      <c r="K24" s="220">
        <f t="shared" si="4"/>
        <v>382</v>
      </c>
      <c r="L24" s="220">
        <f t="shared" si="4"/>
        <v>379</v>
      </c>
      <c r="M24" s="220">
        <f>SUM(M25:M40)</f>
        <v>0</v>
      </c>
      <c r="N24" s="220"/>
    </row>
    <row r="25" spans="1:14" s="17" customFormat="1" x14ac:dyDescent="0.2">
      <c r="A25" s="216">
        <v>13</v>
      </c>
      <c r="B25" s="241" t="s">
        <v>138</v>
      </c>
      <c r="C25" s="223" t="s">
        <v>229</v>
      </c>
      <c r="D25" s="240">
        <v>3</v>
      </c>
      <c r="E25" s="240">
        <v>60</v>
      </c>
      <c r="F25" s="240">
        <v>30</v>
      </c>
      <c r="G25" s="240">
        <v>27</v>
      </c>
      <c r="H25" s="240">
        <v>3</v>
      </c>
      <c r="I25" s="223">
        <f>E25</f>
        <v>60</v>
      </c>
      <c r="J25" s="223"/>
      <c r="K25" s="240"/>
      <c r="L25" s="240"/>
      <c r="M25" s="242"/>
      <c r="N25" s="242"/>
    </row>
    <row r="26" spans="1:14" s="16" customFormat="1" x14ac:dyDescent="0.2">
      <c r="A26" s="216">
        <v>14</v>
      </c>
      <c r="B26" s="241" t="s">
        <v>139</v>
      </c>
      <c r="C26" s="223" t="s">
        <v>229</v>
      </c>
      <c r="D26" s="240">
        <v>3</v>
      </c>
      <c r="E26" s="240">
        <v>60</v>
      </c>
      <c r="F26" s="240">
        <v>30</v>
      </c>
      <c r="G26" s="240">
        <v>27</v>
      </c>
      <c r="H26" s="240">
        <v>3</v>
      </c>
      <c r="I26" s="223"/>
      <c r="J26" s="223">
        <f t="shared" ref="J26:J30" si="5">E26</f>
        <v>60</v>
      </c>
      <c r="K26" s="240"/>
      <c r="L26" s="240"/>
      <c r="M26" s="242"/>
      <c r="N26" s="242"/>
    </row>
    <row r="27" spans="1:14" s="16" customFormat="1" x14ac:dyDescent="0.2">
      <c r="A27" s="216">
        <v>15</v>
      </c>
      <c r="B27" s="222" t="s">
        <v>79</v>
      </c>
      <c r="C27" s="223" t="s">
        <v>229</v>
      </c>
      <c r="D27" s="223">
        <v>3</v>
      </c>
      <c r="E27" s="223">
        <v>60</v>
      </c>
      <c r="F27" s="223">
        <v>30</v>
      </c>
      <c r="G27" s="223">
        <v>28</v>
      </c>
      <c r="H27" s="223">
        <v>2</v>
      </c>
      <c r="I27" s="240"/>
      <c r="J27" s="240">
        <f t="shared" si="5"/>
        <v>60</v>
      </c>
      <c r="K27" s="223"/>
      <c r="L27" s="223"/>
      <c r="M27" s="220"/>
      <c r="N27" s="242"/>
    </row>
    <row r="28" spans="1:14" s="16" customFormat="1" x14ac:dyDescent="0.2">
      <c r="A28" s="216">
        <v>16</v>
      </c>
      <c r="B28" s="222" t="s">
        <v>140</v>
      </c>
      <c r="C28" s="223" t="s">
        <v>229</v>
      </c>
      <c r="D28" s="240">
        <v>3</v>
      </c>
      <c r="E28" s="240">
        <v>60</v>
      </c>
      <c r="F28" s="240">
        <v>30</v>
      </c>
      <c r="G28" s="240">
        <v>27</v>
      </c>
      <c r="H28" s="240">
        <v>3</v>
      </c>
      <c r="I28" s="223"/>
      <c r="J28" s="223">
        <f t="shared" si="5"/>
        <v>60</v>
      </c>
      <c r="K28" s="240"/>
      <c r="L28" s="240"/>
      <c r="M28" s="242"/>
      <c r="N28" s="242"/>
    </row>
    <row r="29" spans="1:14" s="16" customFormat="1" x14ac:dyDescent="0.2">
      <c r="A29" s="216">
        <v>17</v>
      </c>
      <c r="B29" s="222" t="s">
        <v>141</v>
      </c>
      <c r="C29" s="223" t="s">
        <v>226</v>
      </c>
      <c r="D29" s="240">
        <v>3</v>
      </c>
      <c r="E29" s="240">
        <v>45</v>
      </c>
      <c r="F29" s="240">
        <v>30</v>
      </c>
      <c r="G29" s="240">
        <v>12</v>
      </c>
      <c r="H29" s="240">
        <v>3</v>
      </c>
      <c r="I29" s="223"/>
      <c r="J29" s="223">
        <f t="shared" si="5"/>
        <v>45</v>
      </c>
      <c r="K29" s="240"/>
      <c r="L29" s="240"/>
      <c r="M29" s="242"/>
      <c r="N29" s="242"/>
    </row>
    <row r="30" spans="1:14" s="17" customFormat="1" x14ac:dyDescent="0.2">
      <c r="A30" s="216">
        <v>18</v>
      </c>
      <c r="B30" s="222" t="s">
        <v>85</v>
      </c>
      <c r="C30" s="223" t="s">
        <v>229</v>
      </c>
      <c r="D30" s="240">
        <v>3</v>
      </c>
      <c r="E30" s="240">
        <v>60</v>
      </c>
      <c r="F30" s="240">
        <v>30</v>
      </c>
      <c r="G30" s="240">
        <v>27</v>
      </c>
      <c r="H30" s="240">
        <v>3</v>
      </c>
      <c r="I30" s="223"/>
      <c r="J30" s="223">
        <f t="shared" si="5"/>
        <v>60</v>
      </c>
      <c r="K30" s="240"/>
      <c r="L30" s="240"/>
      <c r="M30" s="242"/>
      <c r="N30" s="238"/>
    </row>
    <row r="31" spans="1:14" s="17" customFormat="1" x14ac:dyDescent="0.2">
      <c r="A31" s="216">
        <v>19</v>
      </c>
      <c r="B31" s="222" t="s">
        <v>403</v>
      </c>
      <c r="C31" s="223" t="s">
        <v>229</v>
      </c>
      <c r="D31" s="237">
        <v>3</v>
      </c>
      <c r="E31" s="237">
        <v>52</v>
      </c>
      <c r="F31" s="237">
        <v>33</v>
      </c>
      <c r="G31" s="237">
        <v>16</v>
      </c>
      <c r="H31" s="237">
        <v>3</v>
      </c>
      <c r="I31" s="238"/>
      <c r="J31" s="238"/>
      <c r="K31" s="238">
        <f t="shared" ref="K31:K33" si="6">E31</f>
        <v>52</v>
      </c>
      <c r="L31" s="238"/>
      <c r="M31" s="243"/>
      <c r="N31" s="238"/>
    </row>
    <row r="32" spans="1:14" s="16" customFormat="1" x14ac:dyDescent="0.2">
      <c r="A32" s="216">
        <v>20</v>
      </c>
      <c r="B32" s="222" t="s">
        <v>369</v>
      </c>
      <c r="C32" s="223" t="s">
        <v>229</v>
      </c>
      <c r="D32" s="237">
        <v>3</v>
      </c>
      <c r="E32" s="237">
        <v>60</v>
      </c>
      <c r="F32" s="237">
        <v>39</v>
      </c>
      <c r="G32" s="237">
        <v>18</v>
      </c>
      <c r="H32" s="237">
        <v>3</v>
      </c>
      <c r="I32" s="238"/>
      <c r="J32" s="238"/>
      <c r="K32" s="238">
        <f t="shared" si="6"/>
        <v>60</v>
      </c>
      <c r="L32" s="238"/>
      <c r="M32" s="243"/>
      <c r="N32" s="242"/>
    </row>
    <row r="33" spans="1:14" s="16" customFormat="1" x14ac:dyDescent="0.2">
      <c r="A33" s="216">
        <v>21</v>
      </c>
      <c r="B33" s="222" t="s">
        <v>142</v>
      </c>
      <c r="C33" s="223" t="s">
        <v>229</v>
      </c>
      <c r="D33" s="240">
        <v>3</v>
      </c>
      <c r="E33" s="240">
        <v>60</v>
      </c>
      <c r="F33" s="240">
        <v>30</v>
      </c>
      <c r="G33" s="240">
        <v>27</v>
      </c>
      <c r="H33" s="240">
        <v>3</v>
      </c>
      <c r="I33" s="223"/>
      <c r="J33" s="223"/>
      <c r="K33" s="240">
        <f t="shared" si="6"/>
        <v>60</v>
      </c>
      <c r="L33" s="240"/>
      <c r="M33" s="242"/>
      <c r="N33" s="216"/>
    </row>
    <row r="34" spans="1:14" s="16" customFormat="1" x14ac:dyDescent="0.2">
      <c r="A34" s="216">
        <v>22</v>
      </c>
      <c r="B34" s="236" t="s">
        <v>370</v>
      </c>
      <c r="C34" s="223" t="s">
        <v>229</v>
      </c>
      <c r="D34" s="237">
        <v>3</v>
      </c>
      <c r="E34" s="237">
        <v>60</v>
      </c>
      <c r="F34" s="237">
        <v>39</v>
      </c>
      <c r="G34" s="237">
        <v>18</v>
      </c>
      <c r="H34" s="237">
        <v>3</v>
      </c>
      <c r="I34" s="223"/>
      <c r="J34" s="223"/>
      <c r="K34" s="240">
        <v>60</v>
      </c>
      <c r="L34" s="240"/>
      <c r="M34" s="242"/>
      <c r="N34" s="242"/>
    </row>
    <row r="35" spans="1:14" s="16" customFormat="1" x14ac:dyDescent="0.2">
      <c r="A35" s="216">
        <v>23</v>
      </c>
      <c r="B35" s="222" t="s">
        <v>143</v>
      </c>
      <c r="C35" s="223" t="s">
        <v>226</v>
      </c>
      <c r="D35" s="240">
        <v>3</v>
      </c>
      <c r="E35" s="240">
        <v>45</v>
      </c>
      <c r="F35" s="240">
        <v>30</v>
      </c>
      <c r="G35" s="240">
        <v>12</v>
      </c>
      <c r="H35" s="240">
        <v>3</v>
      </c>
      <c r="I35" s="223"/>
      <c r="J35" s="223"/>
      <c r="K35" s="240">
        <v>45</v>
      </c>
      <c r="L35" s="240"/>
      <c r="M35" s="242"/>
      <c r="N35" s="242"/>
    </row>
    <row r="36" spans="1:14" s="17" customFormat="1" x14ac:dyDescent="0.2">
      <c r="A36" s="216">
        <v>24</v>
      </c>
      <c r="B36" s="222" t="s">
        <v>144</v>
      </c>
      <c r="C36" s="223" t="s">
        <v>229</v>
      </c>
      <c r="D36" s="240">
        <v>3</v>
      </c>
      <c r="E36" s="240">
        <v>60</v>
      </c>
      <c r="F36" s="240">
        <v>30</v>
      </c>
      <c r="G36" s="240">
        <v>27</v>
      </c>
      <c r="H36" s="240">
        <v>3</v>
      </c>
      <c r="I36" s="223"/>
      <c r="J36" s="223"/>
      <c r="K36" s="240">
        <v>60</v>
      </c>
      <c r="L36" s="240"/>
      <c r="M36" s="242"/>
      <c r="N36" s="242"/>
    </row>
    <row r="37" spans="1:14" s="17" customFormat="1" x14ac:dyDescent="0.2">
      <c r="A37" s="216">
        <v>25</v>
      </c>
      <c r="B37" s="222" t="s">
        <v>161</v>
      </c>
      <c r="C37" s="223" t="s">
        <v>229</v>
      </c>
      <c r="D37" s="240">
        <v>2</v>
      </c>
      <c r="E37" s="240">
        <v>45</v>
      </c>
      <c r="F37" s="240">
        <v>15</v>
      </c>
      <c r="G37" s="240">
        <v>27</v>
      </c>
      <c r="H37" s="240">
        <v>3</v>
      </c>
      <c r="I37" s="223"/>
      <c r="J37" s="223"/>
      <c r="K37" s="240">
        <v>45</v>
      </c>
      <c r="L37" s="240"/>
      <c r="M37" s="242"/>
      <c r="N37" s="238"/>
    </row>
    <row r="38" spans="1:14" s="17" customFormat="1" x14ac:dyDescent="0.2">
      <c r="A38" s="216">
        <v>26</v>
      </c>
      <c r="B38" s="226" t="s">
        <v>404</v>
      </c>
      <c r="C38" s="223" t="s">
        <v>229</v>
      </c>
      <c r="D38" s="224">
        <v>2</v>
      </c>
      <c r="E38" s="224">
        <v>40</v>
      </c>
      <c r="F38" s="224">
        <v>26</v>
      </c>
      <c r="G38" s="224">
        <v>12</v>
      </c>
      <c r="H38" s="224">
        <v>2</v>
      </c>
      <c r="I38" s="238"/>
      <c r="J38" s="238"/>
      <c r="K38" s="238"/>
      <c r="L38" s="238">
        <f t="shared" ref="L38:L40" si="7">E38</f>
        <v>40</v>
      </c>
      <c r="M38" s="243"/>
      <c r="N38" s="238"/>
    </row>
    <row r="39" spans="1:14" s="17" customFormat="1" x14ac:dyDescent="0.2">
      <c r="A39" s="216">
        <v>27</v>
      </c>
      <c r="B39" s="222" t="s">
        <v>405</v>
      </c>
      <c r="C39" s="223" t="s">
        <v>229</v>
      </c>
      <c r="D39" s="237">
        <v>3</v>
      </c>
      <c r="E39" s="237">
        <v>60</v>
      </c>
      <c r="F39" s="237">
        <v>39</v>
      </c>
      <c r="G39" s="237">
        <v>18</v>
      </c>
      <c r="H39" s="237">
        <v>3</v>
      </c>
      <c r="I39" s="238"/>
      <c r="J39" s="238"/>
      <c r="K39" s="238"/>
      <c r="L39" s="238">
        <f t="shared" si="7"/>
        <v>60</v>
      </c>
      <c r="M39" s="243"/>
      <c r="N39" s="238"/>
    </row>
    <row r="40" spans="1:14" s="17" customFormat="1" x14ac:dyDescent="0.2">
      <c r="A40" s="216">
        <v>28</v>
      </c>
      <c r="B40" s="222" t="s">
        <v>625</v>
      </c>
      <c r="C40" s="223" t="s">
        <v>229</v>
      </c>
      <c r="D40" s="237">
        <v>3</v>
      </c>
      <c r="E40" s="237">
        <v>54</v>
      </c>
      <c r="F40" s="237">
        <v>39</v>
      </c>
      <c r="G40" s="237">
        <v>12</v>
      </c>
      <c r="H40" s="237">
        <v>3</v>
      </c>
      <c r="I40" s="238"/>
      <c r="J40" s="238"/>
      <c r="K40" s="238"/>
      <c r="L40" s="238">
        <f t="shared" si="7"/>
        <v>54</v>
      </c>
      <c r="M40" s="243"/>
      <c r="N40" s="238"/>
    </row>
    <row r="41" spans="1:14" s="17" customFormat="1" x14ac:dyDescent="0.2">
      <c r="A41" s="216">
        <v>29</v>
      </c>
      <c r="B41" s="222" t="s">
        <v>554</v>
      </c>
      <c r="C41" s="223" t="s">
        <v>228</v>
      </c>
      <c r="D41" s="240">
        <v>5</v>
      </c>
      <c r="E41" s="240">
        <v>225</v>
      </c>
      <c r="F41" s="240"/>
      <c r="G41" s="240">
        <v>220</v>
      </c>
      <c r="H41" s="240">
        <v>5</v>
      </c>
      <c r="I41" s="223"/>
      <c r="J41" s="223"/>
      <c r="K41" s="216"/>
      <c r="L41" s="216">
        <v>225</v>
      </c>
      <c r="M41" s="216"/>
      <c r="N41" s="242"/>
    </row>
    <row r="42" spans="1:14" s="17" customFormat="1" x14ac:dyDescent="0.2">
      <c r="A42" s="213" t="s">
        <v>94</v>
      </c>
      <c r="B42" s="219" t="s">
        <v>95</v>
      </c>
      <c r="C42" s="220"/>
      <c r="D42" s="220">
        <f t="shared" ref="D42:M42" si="8">D44+D43</f>
        <v>4</v>
      </c>
      <c r="E42" s="220">
        <f t="shared" si="8"/>
        <v>60</v>
      </c>
      <c r="F42" s="220">
        <f t="shared" si="8"/>
        <v>30</v>
      </c>
      <c r="G42" s="220">
        <f t="shared" si="8"/>
        <v>26</v>
      </c>
      <c r="H42" s="220">
        <f t="shared" si="8"/>
        <v>4</v>
      </c>
      <c r="I42" s="220">
        <f t="shared" si="8"/>
        <v>0</v>
      </c>
      <c r="J42" s="220">
        <f t="shared" si="8"/>
        <v>0</v>
      </c>
      <c r="K42" s="220">
        <f t="shared" si="8"/>
        <v>30</v>
      </c>
      <c r="L42" s="220">
        <f t="shared" si="8"/>
        <v>30</v>
      </c>
      <c r="M42" s="220">
        <f t="shared" si="8"/>
        <v>0</v>
      </c>
      <c r="N42" s="220"/>
    </row>
    <row r="43" spans="1:14" s="17" customFormat="1" x14ac:dyDescent="0.2">
      <c r="A43" s="216">
        <v>30</v>
      </c>
      <c r="B43" s="222" t="s">
        <v>97</v>
      </c>
      <c r="C43" s="223" t="s">
        <v>226</v>
      </c>
      <c r="D43" s="223">
        <v>2</v>
      </c>
      <c r="E43" s="223">
        <v>30</v>
      </c>
      <c r="F43" s="223">
        <v>15</v>
      </c>
      <c r="G43" s="223">
        <v>13</v>
      </c>
      <c r="H43" s="223">
        <v>2</v>
      </c>
      <c r="I43" s="223"/>
      <c r="J43" s="225"/>
      <c r="K43" s="223"/>
      <c r="L43" s="223">
        <f>E43</f>
        <v>30</v>
      </c>
      <c r="M43" s="223"/>
      <c r="N43" s="223"/>
    </row>
    <row r="44" spans="1:14" s="16" customFormat="1" x14ac:dyDescent="0.2">
      <c r="A44" s="216">
        <v>31</v>
      </c>
      <c r="B44" s="222" t="s">
        <v>96</v>
      </c>
      <c r="C44" s="223" t="s">
        <v>226</v>
      </c>
      <c r="D44" s="223">
        <v>2</v>
      </c>
      <c r="E44" s="223">
        <v>30</v>
      </c>
      <c r="F44" s="223">
        <v>15</v>
      </c>
      <c r="G44" s="223">
        <v>13</v>
      </c>
      <c r="H44" s="223">
        <v>2</v>
      </c>
      <c r="I44" s="223"/>
      <c r="J44" s="225"/>
      <c r="K44" s="223">
        <f>E44</f>
        <v>30</v>
      </c>
      <c r="L44" s="223"/>
      <c r="M44" s="223"/>
      <c r="N44" s="223"/>
    </row>
    <row r="45" spans="1:14" s="17" customFormat="1" ht="31.5" x14ac:dyDescent="0.2">
      <c r="A45" s="213" t="s">
        <v>59</v>
      </c>
      <c r="B45" s="219" t="s">
        <v>568</v>
      </c>
      <c r="C45" s="220"/>
      <c r="D45" s="220">
        <f t="shared" ref="D45:M45" si="9">D46+D47</f>
        <v>10</v>
      </c>
      <c r="E45" s="220">
        <f t="shared" si="9"/>
        <v>375</v>
      </c>
      <c r="F45" s="220">
        <f t="shared" si="9"/>
        <v>70</v>
      </c>
      <c r="G45" s="220">
        <f t="shared" si="9"/>
        <v>300</v>
      </c>
      <c r="H45" s="220">
        <f t="shared" si="9"/>
        <v>5</v>
      </c>
      <c r="I45" s="220">
        <f t="shared" si="9"/>
        <v>0</v>
      </c>
      <c r="J45" s="220">
        <f t="shared" si="9"/>
        <v>0</v>
      </c>
      <c r="K45" s="220">
        <f t="shared" si="9"/>
        <v>0</v>
      </c>
      <c r="L45" s="220">
        <f t="shared" si="9"/>
        <v>0</v>
      </c>
      <c r="M45" s="220">
        <f t="shared" si="9"/>
        <v>375</v>
      </c>
      <c r="N45" s="220"/>
    </row>
    <row r="46" spans="1:14" s="16" customFormat="1" x14ac:dyDescent="0.2">
      <c r="A46" s="216">
        <v>32</v>
      </c>
      <c r="B46" s="222" t="s">
        <v>62</v>
      </c>
      <c r="C46" s="223" t="s">
        <v>228</v>
      </c>
      <c r="D46" s="223">
        <v>5</v>
      </c>
      <c r="E46" s="223">
        <f>D46*45</f>
        <v>225</v>
      </c>
      <c r="F46" s="216">
        <v>10</v>
      </c>
      <c r="G46" s="216">
        <v>215</v>
      </c>
      <c r="H46" s="216"/>
      <c r="I46" s="223"/>
      <c r="J46" s="225"/>
      <c r="K46" s="223"/>
      <c r="L46" s="223"/>
      <c r="M46" s="223">
        <v>225</v>
      </c>
      <c r="N46" s="223"/>
    </row>
    <row r="47" spans="1:14" s="17" customFormat="1" ht="31.5" x14ac:dyDescent="0.2">
      <c r="A47" s="216">
        <v>33</v>
      </c>
      <c r="B47" s="222" t="s">
        <v>571</v>
      </c>
      <c r="C47" s="223"/>
      <c r="D47" s="223">
        <v>5</v>
      </c>
      <c r="E47" s="223">
        <v>150</v>
      </c>
      <c r="F47" s="216">
        <f t="shared" ref="F47:H47" si="10">F51+F50</f>
        <v>60</v>
      </c>
      <c r="G47" s="216">
        <f t="shared" si="10"/>
        <v>85</v>
      </c>
      <c r="H47" s="216">
        <f t="shared" si="10"/>
        <v>5</v>
      </c>
      <c r="I47" s="223"/>
      <c r="J47" s="225"/>
      <c r="K47" s="223"/>
      <c r="L47" s="223"/>
      <c r="M47" s="223">
        <f>E47</f>
        <v>150</v>
      </c>
      <c r="N47" s="223"/>
    </row>
    <row r="48" spans="1:14" s="88" customFormat="1" x14ac:dyDescent="0.25">
      <c r="A48" s="216" t="s">
        <v>146</v>
      </c>
      <c r="B48" s="222" t="s">
        <v>98</v>
      </c>
      <c r="C48" s="223"/>
      <c r="D48" s="223"/>
      <c r="E48" s="223"/>
      <c r="F48" s="216"/>
      <c r="G48" s="216"/>
      <c r="H48" s="216"/>
      <c r="I48" s="223"/>
      <c r="J48" s="225"/>
      <c r="K48" s="223"/>
      <c r="L48" s="223"/>
      <c r="M48" s="223"/>
      <c r="N48" s="223"/>
    </row>
    <row r="49" spans="1:15" s="88" customFormat="1" x14ac:dyDescent="0.25">
      <c r="A49" s="216" t="s">
        <v>147</v>
      </c>
      <c r="B49" s="222" t="s">
        <v>626</v>
      </c>
      <c r="C49" s="223"/>
      <c r="D49" s="223"/>
      <c r="E49" s="223"/>
      <c r="F49" s="216"/>
      <c r="G49" s="216"/>
      <c r="H49" s="216"/>
      <c r="I49" s="223"/>
      <c r="J49" s="225"/>
      <c r="K49" s="223"/>
      <c r="L49" s="223"/>
      <c r="M49" s="223"/>
      <c r="N49" s="223"/>
    </row>
    <row r="50" spans="1:15" s="88" customFormat="1" x14ac:dyDescent="0.25">
      <c r="A50" s="216"/>
      <c r="B50" s="222" t="s">
        <v>86</v>
      </c>
      <c r="C50" s="223" t="s">
        <v>229</v>
      </c>
      <c r="D50" s="223">
        <v>2</v>
      </c>
      <c r="E50" s="223">
        <v>60</v>
      </c>
      <c r="F50" s="216">
        <v>30</v>
      </c>
      <c r="G50" s="216">
        <v>28</v>
      </c>
      <c r="H50" s="216">
        <v>2</v>
      </c>
      <c r="I50" s="223"/>
      <c r="J50" s="225"/>
      <c r="K50" s="223"/>
      <c r="L50" s="223"/>
      <c r="M50" s="223"/>
      <c r="N50" s="223"/>
    </row>
    <row r="51" spans="1:15" s="18" customFormat="1" x14ac:dyDescent="0.25">
      <c r="A51" s="216"/>
      <c r="B51" s="234" t="s">
        <v>148</v>
      </c>
      <c r="C51" s="223" t="s">
        <v>229</v>
      </c>
      <c r="D51" s="223">
        <v>3</v>
      </c>
      <c r="E51" s="223">
        <v>90</v>
      </c>
      <c r="F51" s="216">
        <v>30</v>
      </c>
      <c r="G51" s="216">
        <v>57</v>
      </c>
      <c r="H51" s="216">
        <v>3</v>
      </c>
      <c r="I51" s="223"/>
      <c r="J51" s="225"/>
      <c r="K51" s="223"/>
      <c r="L51" s="223"/>
      <c r="M51" s="223"/>
      <c r="N51" s="213"/>
    </row>
    <row r="52" spans="1:15" ht="15.75" customHeight="1" x14ac:dyDescent="0.25">
      <c r="A52" s="314" t="s">
        <v>137</v>
      </c>
      <c r="B52" s="315"/>
      <c r="C52" s="244"/>
      <c r="D52" s="215">
        <f t="shared" ref="D52:M52" si="11">D45+D17+D9</f>
        <v>97</v>
      </c>
      <c r="E52" s="215">
        <f t="shared" si="11"/>
        <v>2216</v>
      </c>
      <c r="F52" s="215">
        <f t="shared" si="11"/>
        <v>877</v>
      </c>
      <c r="G52" s="215">
        <f t="shared" si="11"/>
        <v>1243</v>
      </c>
      <c r="H52" s="215">
        <f t="shared" si="11"/>
        <v>96</v>
      </c>
      <c r="I52" s="215">
        <f t="shared" si="11"/>
        <v>450</v>
      </c>
      <c r="J52" s="215">
        <f t="shared" si="11"/>
        <v>480</v>
      </c>
      <c r="K52" s="215">
        <f t="shared" si="11"/>
        <v>472</v>
      </c>
      <c r="L52" s="215">
        <f t="shared" si="11"/>
        <v>439</v>
      </c>
      <c r="M52" s="215">
        <f t="shared" si="11"/>
        <v>375</v>
      </c>
      <c r="N52" s="223"/>
      <c r="O52" s="88" t="s">
        <v>624</v>
      </c>
    </row>
    <row r="53" spans="1:15" ht="35.25" customHeight="1" x14ac:dyDescent="0.25">
      <c r="A53" s="288" t="s">
        <v>563</v>
      </c>
      <c r="B53" s="288"/>
      <c r="C53" s="288"/>
      <c r="D53" s="288"/>
      <c r="E53" s="288"/>
      <c r="F53" s="288"/>
      <c r="G53" s="288"/>
      <c r="H53" s="288"/>
      <c r="I53" s="288"/>
      <c r="J53" s="288"/>
      <c r="K53" s="288"/>
      <c r="L53" s="288"/>
      <c r="M53" s="288"/>
      <c r="N53" s="288"/>
    </row>
    <row r="54" spans="1:15" x14ac:dyDescent="0.25">
      <c r="A54" s="150"/>
      <c r="B54" s="289"/>
      <c r="C54" s="289"/>
      <c r="D54" s="289"/>
      <c r="E54" s="289"/>
      <c r="F54" s="289"/>
      <c r="G54" s="289"/>
      <c r="H54" s="289"/>
      <c r="I54" s="289"/>
      <c r="J54" s="289"/>
      <c r="K54" s="289"/>
      <c r="L54" s="289"/>
      <c r="M54" s="289"/>
      <c r="N54" s="289"/>
    </row>
    <row r="55" spans="1:15" x14ac:dyDescent="0.25">
      <c r="A55" s="150"/>
      <c r="D55" s="80"/>
      <c r="E55" s="80"/>
      <c r="F55" s="80"/>
      <c r="G55" s="80"/>
      <c r="H55" s="80"/>
      <c r="I55" s="80"/>
      <c r="J55" s="80"/>
      <c r="K55" s="80"/>
      <c r="L55" s="80"/>
      <c r="M55" s="80"/>
    </row>
    <row r="56" spans="1:15" x14ac:dyDescent="0.25">
      <c r="A56" s="80"/>
      <c r="B56" s="81"/>
      <c r="D56" s="80"/>
      <c r="E56" s="80"/>
      <c r="F56" s="80"/>
      <c r="G56" s="80"/>
      <c r="H56" s="80"/>
      <c r="I56" s="80"/>
      <c r="J56" s="80"/>
      <c r="K56" s="80"/>
      <c r="L56" s="80"/>
      <c r="M56" s="80"/>
    </row>
    <row r="57" spans="1:15" x14ac:dyDescent="0.25">
      <c r="A57" s="80"/>
      <c r="B57" s="81"/>
      <c r="D57" s="80"/>
      <c r="E57" s="80"/>
      <c r="F57" s="80"/>
      <c r="G57" s="80"/>
      <c r="H57" s="80"/>
      <c r="I57" s="80"/>
      <c r="J57" s="80"/>
      <c r="K57" s="80"/>
      <c r="L57" s="80"/>
      <c r="M57" s="80"/>
    </row>
  </sheetData>
  <mergeCells count="14">
    <mergeCell ref="B54:N54"/>
    <mergeCell ref="A1:H1"/>
    <mergeCell ref="A2:H2"/>
    <mergeCell ref="A3:H3"/>
    <mergeCell ref="A4:M4"/>
    <mergeCell ref="C7:C8"/>
    <mergeCell ref="A7:A8"/>
    <mergeCell ref="B7:B8"/>
    <mergeCell ref="D7:D8"/>
    <mergeCell ref="E7:H7"/>
    <mergeCell ref="A53:N53"/>
    <mergeCell ref="N7:N8"/>
    <mergeCell ref="A52:B52"/>
    <mergeCell ref="A5:N5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421F9-0255-40D5-87EE-3A1556563799}">
  <dimension ref="A1:P53"/>
  <sheetViews>
    <sheetView topLeftCell="A39" zoomScaleNormal="100" workbookViewId="0">
      <selection activeCell="B57" sqref="B57"/>
    </sheetView>
  </sheetViews>
  <sheetFormatPr defaultColWidth="9" defaultRowHeight="15.75" x14ac:dyDescent="0.25"/>
  <cols>
    <col min="1" max="1" width="4.75" style="82" customWidth="1"/>
    <col min="2" max="2" width="35.75" style="80" customWidth="1"/>
    <col min="3" max="3" width="8.5" style="82" customWidth="1"/>
    <col min="4" max="4" width="7.75" style="82" customWidth="1"/>
    <col min="5" max="5" width="6.875" style="82" customWidth="1"/>
    <col min="6" max="6" width="6.125" style="82" customWidth="1"/>
    <col min="7" max="7" width="6" style="82" customWidth="1"/>
    <col min="8" max="8" width="7.25" style="82" customWidth="1"/>
    <col min="9" max="10" width="8" style="82" customWidth="1"/>
    <col min="11" max="13" width="8" style="83" customWidth="1"/>
    <col min="14" max="14" width="4.75" style="80" customWidth="1"/>
    <col min="15" max="16" width="9" style="80"/>
    <col min="17" max="17" width="18.125" style="80" customWidth="1"/>
    <col min="18" max="16384" width="9" style="80"/>
  </cols>
  <sheetData>
    <row r="1" spans="1:16" s="3" customFormat="1" x14ac:dyDescent="0.25">
      <c r="A1" s="302" t="s">
        <v>0</v>
      </c>
      <c r="B1" s="302"/>
      <c r="C1" s="302"/>
      <c r="D1" s="302"/>
      <c r="E1" s="302"/>
      <c r="F1" s="302"/>
      <c r="G1" s="302"/>
      <c r="H1" s="302"/>
      <c r="I1" s="1"/>
      <c r="J1" s="2"/>
      <c r="K1" s="1"/>
      <c r="L1" s="2"/>
      <c r="M1" s="1"/>
    </row>
    <row r="2" spans="1:16" s="3" customFormat="1" ht="15" customHeight="1" x14ac:dyDescent="0.25">
      <c r="A2" s="302" t="s">
        <v>67</v>
      </c>
      <c r="B2" s="302"/>
      <c r="C2" s="302"/>
      <c r="D2" s="302"/>
      <c r="E2" s="302"/>
      <c r="F2" s="302"/>
      <c r="G2" s="302"/>
      <c r="H2" s="302"/>
      <c r="I2" s="1"/>
      <c r="J2" s="2"/>
      <c r="K2" s="1"/>
      <c r="L2" s="2"/>
      <c r="M2" s="1"/>
    </row>
    <row r="3" spans="1:16" s="3" customFormat="1" ht="7.5" customHeight="1" x14ac:dyDescent="0.25">
      <c r="A3" s="303" t="s">
        <v>2</v>
      </c>
      <c r="B3" s="304"/>
      <c r="C3" s="304"/>
      <c r="D3" s="304"/>
      <c r="E3" s="304"/>
      <c r="F3" s="304"/>
      <c r="G3" s="304"/>
      <c r="H3" s="304"/>
      <c r="I3" s="1"/>
      <c r="J3" s="2"/>
      <c r="K3" s="1"/>
      <c r="L3" s="2"/>
      <c r="M3" s="1"/>
    </row>
    <row r="4" spans="1:16" s="3" customFormat="1" ht="27.75" customHeight="1" x14ac:dyDescent="0.35">
      <c r="A4" s="305" t="s">
        <v>618</v>
      </c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4"/>
      <c r="O4" s="4"/>
      <c r="P4" s="4"/>
    </row>
    <row r="5" spans="1:16" s="6" customFormat="1" ht="30" customHeight="1" x14ac:dyDescent="0.35">
      <c r="A5" s="306" t="s">
        <v>646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5"/>
      <c r="P5" s="5"/>
    </row>
    <row r="6" spans="1:16" s="7" customFormat="1" ht="23.25" customHeight="1" x14ac:dyDescent="0.2">
      <c r="A6" s="7" t="s">
        <v>169</v>
      </c>
      <c r="C6" s="8"/>
      <c r="D6" s="8"/>
      <c r="E6" s="8"/>
      <c r="F6" s="8"/>
      <c r="G6" s="8"/>
      <c r="H6" s="8"/>
      <c r="I6" s="9"/>
      <c r="J6" s="9" t="s">
        <v>69</v>
      </c>
      <c r="K6" s="8"/>
      <c r="L6" s="8"/>
      <c r="M6" s="9"/>
      <c r="N6" s="15"/>
    </row>
    <row r="7" spans="1:16" s="8" customFormat="1" ht="27.75" customHeight="1" x14ac:dyDescent="0.2">
      <c r="A7" s="290" t="s">
        <v>5</v>
      </c>
      <c r="B7" s="292" t="s">
        <v>6</v>
      </c>
      <c r="C7" s="294" t="s">
        <v>225</v>
      </c>
      <c r="D7" s="294" t="s">
        <v>70</v>
      </c>
      <c r="E7" s="295" t="s">
        <v>71</v>
      </c>
      <c r="F7" s="296"/>
      <c r="G7" s="296"/>
      <c r="H7" s="297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99" t="s">
        <v>467</v>
      </c>
    </row>
    <row r="8" spans="1:16" s="8" customFormat="1" ht="63" x14ac:dyDescent="0.2">
      <c r="A8" s="291"/>
      <c r="B8" s="293"/>
      <c r="C8" s="298"/>
      <c r="D8" s="291"/>
      <c r="E8" s="10" t="s">
        <v>15</v>
      </c>
      <c r="F8" s="12" t="s">
        <v>16</v>
      </c>
      <c r="G8" s="12" t="s">
        <v>17</v>
      </c>
      <c r="H8" s="12" t="s">
        <v>18</v>
      </c>
      <c r="I8" s="30" t="s">
        <v>615</v>
      </c>
      <c r="J8" s="12" t="s">
        <v>473</v>
      </c>
      <c r="K8" s="30" t="s">
        <v>539</v>
      </c>
      <c r="L8" s="30" t="s">
        <v>540</v>
      </c>
      <c r="M8" s="12" t="s">
        <v>616</v>
      </c>
      <c r="N8" s="300"/>
    </row>
    <row r="9" spans="1:16" s="16" customFormat="1" x14ac:dyDescent="0.2">
      <c r="A9" s="213" t="s">
        <v>19</v>
      </c>
      <c r="B9" s="214" t="s">
        <v>20</v>
      </c>
      <c r="C9" s="213"/>
      <c r="D9" s="215">
        <f t="shared" ref="D9:M9" si="0">SUM(D10:D16)</f>
        <v>19</v>
      </c>
      <c r="E9" s="215">
        <f t="shared" si="0"/>
        <v>435</v>
      </c>
      <c r="F9" s="215">
        <f t="shared" si="0"/>
        <v>157</v>
      </c>
      <c r="G9" s="215">
        <f t="shared" si="0"/>
        <v>255</v>
      </c>
      <c r="H9" s="215">
        <f t="shared" si="0"/>
        <v>23</v>
      </c>
      <c r="I9" s="215">
        <f t="shared" si="0"/>
        <v>270</v>
      </c>
      <c r="J9" s="215">
        <f t="shared" si="0"/>
        <v>165</v>
      </c>
      <c r="K9" s="215">
        <f t="shared" si="0"/>
        <v>0</v>
      </c>
      <c r="L9" s="215">
        <f t="shared" si="0"/>
        <v>0</v>
      </c>
      <c r="M9" s="215">
        <f t="shared" si="0"/>
        <v>0</v>
      </c>
      <c r="N9" s="215"/>
    </row>
    <row r="10" spans="1:16" s="17" customFormat="1" x14ac:dyDescent="0.2">
      <c r="A10" s="216">
        <v>1</v>
      </c>
      <c r="B10" s="217" t="s">
        <v>348</v>
      </c>
      <c r="C10" s="216" t="s">
        <v>227</v>
      </c>
      <c r="D10" s="216">
        <v>5</v>
      </c>
      <c r="E10" s="216">
        <v>75</v>
      </c>
      <c r="F10" s="216">
        <v>41</v>
      </c>
      <c r="G10" s="216">
        <v>29</v>
      </c>
      <c r="H10" s="216">
        <v>5</v>
      </c>
      <c r="I10" s="216">
        <f>E10</f>
        <v>75</v>
      </c>
      <c r="J10" s="216"/>
      <c r="K10" s="216"/>
      <c r="L10" s="216"/>
      <c r="M10" s="216"/>
      <c r="N10" s="216"/>
    </row>
    <row r="11" spans="1:16" s="17" customFormat="1" x14ac:dyDescent="0.2">
      <c r="A11" s="216">
        <v>2</v>
      </c>
      <c r="B11" s="217" t="s">
        <v>24</v>
      </c>
      <c r="C11" s="216" t="s">
        <v>229</v>
      </c>
      <c r="D11" s="216">
        <v>3</v>
      </c>
      <c r="E11" s="216">
        <v>75</v>
      </c>
      <c r="F11" s="216">
        <v>15</v>
      </c>
      <c r="G11" s="216">
        <v>58</v>
      </c>
      <c r="H11" s="216">
        <v>2</v>
      </c>
      <c r="I11" s="216"/>
      <c r="J11" s="216">
        <f>E11</f>
        <v>75</v>
      </c>
      <c r="K11" s="216"/>
      <c r="L11" s="216"/>
      <c r="M11" s="216"/>
      <c r="N11" s="216"/>
    </row>
    <row r="12" spans="1:16" s="17" customFormat="1" x14ac:dyDescent="0.2">
      <c r="A12" s="216">
        <v>3</v>
      </c>
      <c r="B12" s="217" t="s">
        <v>22</v>
      </c>
      <c r="C12" s="216" t="s">
        <v>227</v>
      </c>
      <c r="D12" s="216">
        <v>2</v>
      </c>
      <c r="E12" s="216">
        <v>30</v>
      </c>
      <c r="F12" s="216">
        <v>18</v>
      </c>
      <c r="G12" s="216">
        <v>10</v>
      </c>
      <c r="H12" s="216">
        <v>2</v>
      </c>
      <c r="I12" s="216">
        <f>E12</f>
        <v>30</v>
      </c>
      <c r="J12" s="216"/>
      <c r="K12" s="216"/>
      <c r="L12" s="216"/>
      <c r="M12" s="216"/>
      <c r="N12" s="216"/>
    </row>
    <row r="13" spans="1:16" s="17" customFormat="1" x14ac:dyDescent="0.2">
      <c r="A13" s="216">
        <v>4</v>
      </c>
      <c r="B13" s="217" t="s">
        <v>23</v>
      </c>
      <c r="C13" s="216" t="s">
        <v>227</v>
      </c>
      <c r="D13" s="216">
        <v>2</v>
      </c>
      <c r="E13" s="216">
        <v>60</v>
      </c>
      <c r="F13" s="216">
        <v>5</v>
      </c>
      <c r="G13" s="216">
        <v>51</v>
      </c>
      <c r="H13" s="216">
        <v>4</v>
      </c>
      <c r="I13" s="216">
        <v>30</v>
      </c>
      <c r="J13" s="216">
        <v>30</v>
      </c>
      <c r="K13" s="216"/>
      <c r="L13" s="216"/>
      <c r="M13" s="216"/>
      <c r="N13" s="216"/>
    </row>
    <row r="14" spans="1:16" s="17" customFormat="1" x14ac:dyDescent="0.2">
      <c r="A14" s="216">
        <v>5</v>
      </c>
      <c r="B14" s="217" t="s">
        <v>26</v>
      </c>
      <c r="C14" s="216" t="s">
        <v>229</v>
      </c>
      <c r="D14" s="216">
        <v>2</v>
      </c>
      <c r="E14" s="216">
        <v>60</v>
      </c>
      <c r="F14" s="216">
        <v>21</v>
      </c>
      <c r="G14" s="216">
        <v>36</v>
      </c>
      <c r="H14" s="216">
        <v>3</v>
      </c>
      <c r="I14" s="216">
        <f>E14</f>
        <v>60</v>
      </c>
      <c r="J14" s="216"/>
      <c r="K14" s="216"/>
      <c r="L14" s="216"/>
      <c r="M14" s="216"/>
      <c r="N14" s="216"/>
    </row>
    <row r="15" spans="1:16" s="17" customFormat="1" x14ac:dyDescent="0.2">
      <c r="A15" s="216">
        <v>6</v>
      </c>
      <c r="B15" s="217" t="s">
        <v>27</v>
      </c>
      <c r="C15" s="216" t="s">
        <v>229</v>
      </c>
      <c r="D15" s="216">
        <v>2</v>
      </c>
      <c r="E15" s="216">
        <v>60</v>
      </c>
      <c r="F15" s="216">
        <v>21</v>
      </c>
      <c r="G15" s="216">
        <v>36</v>
      </c>
      <c r="H15" s="216">
        <v>3</v>
      </c>
      <c r="I15" s="216"/>
      <c r="J15" s="216">
        <f>E15</f>
        <v>60</v>
      </c>
      <c r="K15" s="216"/>
      <c r="L15" s="216"/>
      <c r="M15" s="216"/>
      <c r="N15" s="216"/>
    </row>
    <row r="16" spans="1:16" s="17" customFormat="1" x14ac:dyDescent="0.2">
      <c r="A16" s="216">
        <v>7</v>
      </c>
      <c r="B16" s="217" t="s">
        <v>349</v>
      </c>
      <c r="C16" s="216" t="s">
        <v>227</v>
      </c>
      <c r="D16" s="216">
        <v>3</v>
      </c>
      <c r="E16" s="216">
        <v>75</v>
      </c>
      <c r="F16" s="216">
        <v>36</v>
      </c>
      <c r="G16" s="216">
        <v>35</v>
      </c>
      <c r="H16" s="216">
        <v>4</v>
      </c>
      <c r="I16" s="216">
        <f>E16</f>
        <v>75</v>
      </c>
      <c r="J16" s="216"/>
      <c r="K16" s="216"/>
      <c r="L16" s="216"/>
      <c r="M16" s="216"/>
      <c r="N16" s="216"/>
    </row>
    <row r="17" spans="1:15" s="16" customFormat="1" x14ac:dyDescent="0.2">
      <c r="A17" s="220" t="s">
        <v>28</v>
      </c>
      <c r="B17" s="233" t="s">
        <v>371</v>
      </c>
      <c r="C17" s="220"/>
      <c r="D17" s="220">
        <f t="shared" ref="D17:M17" si="1">D18+D26+D42</f>
        <v>67</v>
      </c>
      <c r="E17" s="220">
        <f t="shared" si="1"/>
        <v>1396</v>
      </c>
      <c r="F17" s="220">
        <f t="shared" si="1"/>
        <v>630</v>
      </c>
      <c r="G17" s="220">
        <f t="shared" si="1"/>
        <v>701</v>
      </c>
      <c r="H17" s="220">
        <f t="shared" si="1"/>
        <v>65</v>
      </c>
      <c r="I17" s="220">
        <f t="shared" si="1"/>
        <v>180</v>
      </c>
      <c r="J17" s="220">
        <f t="shared" si="1"/>
        <v>285</v>
      </c>
      <c r="K17" s="220">
        <f t="shared" si="1"/>
        <v>472</v>
      </c>
      <c r="L17" s="220">
        <f t="shared" si="1"/>
        <v>459</v>
      </c>
      <c r="M17" s="220">
        <f t="shared" si="1"/>
        <v>0</v>
      </c>
      <c r="N17" s="220"/>
    </row>
    <row r="18" spans="1:15" s="17" customFormat="1" x14ac:dyDescent="0.2">
      <c r="A18" s="220" t="s">
        <v>30</v>
      </c>
      <c r="B18" s="233" t="s">
        <v>372</v>
      </c>
      <c r="C18" s="220"/>
      <c r="D18" s="220">
        <f t="shared" ref="D18:M18" si="2">SUM(D19:D25)</f>
        <v>17</v>
      </c>
      <c r="E18" s="220">
        <f t="shared" si="2"/>
        <v>315</v>
      </c>
      <c r="F18" s="220">
        <f t="shared" si="2"/>
        <v>150</v>
      </c>
      <c r="G18" s="220">
        <f t="shared" si="2"/>
        <v>148</v>
      </c>
      <c r="H18" s="220">
        <f t="shared" si="2"/>
        <v>17</v>
      </c>
      <c r="I18" s="220">
        <f t="shared" si="2"/>
        <v>180</v>
      </c>
      <c r="J18" s="220">
        <f t="shared" si="2"/>
        <v>45</v>
      </c>
      <c r="K18" s="220">
        <f t="shared" si="2"/>
        <v>60</v>
      </c>
      <c r="L18" s="220">
        <f t="shared" si="2"/>
        <v>30</v>
      </c>
      <c r="M18" s="220">
        <f t="shared" si="2"/>
        <v>0</v>
      </c>
      <c r="N18" s="220"/>
    </row>
    <row r="19" spans="1:15" s="17" customFormat="1" x14ac:dyDescent="0.2">
      <c r="A19" s="223">
        <v>8</v>
      </c>
      <c r="B19" s="234" t="s">
        <v>73</v>
      </c>
      <c r="C19" s="223" t="s">
        <v>229</v>
      </c>
      <c r="D19" s="223">
        <v>3</v>
      </c>
      <c r="E19" s="223">
        <v>60</v>
      </c>
      <c r="F19" s="223">
        <v>30</v>
      </c>
      <c r="G19" s="223">
        <v>27</v>
      </c>
      <c r="H19" s="223">
        <v>3</v>
      </c>
      <c r="I19" s="223">
        <f t="shared" ref="I19:I20" si="3">E19</f>
        <v>60</v>
      </c>
      <c r="J19" s="223"/>
      <c r="K19" s="223"/>
      <c r="L19" s="223"/>
      <c r="M19" s="223"/>
      <c r="N19" s="223"/>
    </row>
    <row r="20" spans="1:15" s="17" customFormat="1" x14ac:dyDescent="0.2">
      <c r="A20" s="223">
        <v>9</v>
      </c>
      <c r="B20" s="234" t="s">
        <v>150</v>
      </c>
      <c r="C20" s="235" t="s">
        <v>226</v>
      </c>
      <c r="D20" s="223">
        <v>3</v>
      </c>
      <c r="E20" s="223">
        <v>45</v>
      </c>
      <c r="F20" s="223">
        <v>30</v>
      </c>
      <c r="G20" s="223">
        <v>12</v>
      </c>
      <c r="H20" s="223">
        <v>3</v>
      </c>
      <c r="I20" s="223">
        <f t="shared" si="3"/>
        <v>45</v>
      </c>
      <c r="J20" s="223"/>
      <c r="K20" s="223"/>
      <c r="L20" s="223"/>
      <c r="M20" s="223"/>
      <c r="N20" s="223"/>
    </row>
    <row r="21" spans="1:15" s="17" customFormat="1" x14ac:dyDescent="0.2">
      <c r="A21" s="223">
        <v>10</v>
      </c>
      <c r="B21" s="234" t="s">
        <v>77</v>
      </c>
      <c r="C21" s="235" t="s">
        <v>226</v>
      </c>
      <c r="D21" s="223">
        <v>2</v>
      </c>
      <c r="E21" s="223">
        <v>30</v>
      </c>
      <c r="F21" s="223">
        <v>15</v>
      </c>
      <c r="G21" s="223">
        <v>13</v>
      </c>
      <c r="H21" s="223">
        <v>2</v>
      </c>
      <c r="I21" s="223">
        <v>30</v>
      </c>
      <c r="J21" s="223"/>
      <c r="K21" s="223"/>
      <c r="L21" s="223"/>
      <c r="M21" s="223"/>
      <c r="N21" s="223"/>
    </row>
    <row r="22" spans="1:15" s="17" customFormat="1" x14ac:dyDescent="0.2">
      <c r="A22" s="223">
        <v>11</v>
      </c>
      <c r="B22" s="234" t="s">
        <v>151</v>
      </c>
      <c r="C22" s="223" t="s">
        <v>229</v>
      </c>
      <c r="D22" s="223">
        <v>2</v>
      </c>
      <c r="E22" s="223">
        <v>45</v>
      </c>
      <c r="F22" s="223">
        <v>15</v>
      </c>
      <c r="G22" s="223">
        <v>28</v>
      </c>
      <c r="H22" s="223">
        <v>2</v>
      </c>
      <c r="I22" s="223">
        <f>E22</f>
        <v>45</v>
      </c>
      <c r="J22" s="223"/>
      <c r="K22" s="223"/>
      <c r="L22" s="223"/>
      <c r="M22" s="223"/>
      <c r="N22" s="223"/>
    </row>
    <row r="23" spans="1:15" s="16" customFormat="1" x14ac:dyDescent="0.2">
      <c r="A23" s="223">
        <v>12</v>
      </c>
      <c r="B23" s="234" t="s">
        <v>76</v>
      </c>
      <c r="C23" s="223" t="s">
        <v>229</v>
      </c>
      <c r="D23" s="223">
        <v>2</v>
      </c>
      <c r="E23" s="223">
        <v>45</v>
      </c>
      <c r="F23" s="223">
        <v>15</v>
      </c>
      <c r="G23" s="223">
        <v>28</v>
      </c>
      <c r="H23" s="223">
        <v>2</v>
      </c>
      <c r="I23" s="223"/>
      <c r="J23" s="223">
        <f>E23</f>
        <v>45</v>
      </c>
      <c r="K23" s="223"/>
      <c r="L23" s="223"/>
      <c r="M23" s="223"/>
      <c r="N23" s="223"/>
    </row>
    <row r="24" spans="1:15" s="16" customFormat="1" x14ac:dyDescent="0.2">
      <c r="A24" s="223">
        <v>13</v>
      </c>
      <c r="B24" s="234" t="s">
        <v>373</v>
      </c>
      <c r="C24" s="223" t="s">
        <v>229</v>
      </c>
      <c r="D24" s="223">
        <v>3</v>
      </c>
      <c r="E24" s="223">
        <v>60</v>
      </c>
      <c r="F24" s="223">
        <v>30</v>
      </c>
      <c r="G24" s="223">
        <v>27</v>
      </c>
      <c r="H24" s="223">
        <v>3</v>
      </c>
      <c r="I24" s="223"/>
      <c r="J24" s="223"/>
      <c r="K24" s="223">
        <f>E24</f>
        <v>60</v>
      </c>
      <c r="L24" s="223"/>
      <c r="M24" s="223"/>
      <c r="N24" s="223"/>
    </row>
    <row r="25" spans="1:15" s="17" customFormat="1" x14ac:dyDescent="0.2">
      <c r="A25" s="223">
        <v>14</v>
      </c>
      <c r="B25" s="234" t="s">
        <v>152</v>
      </c>
      <c r="C25" s="235" t="s">
        <v>226</v>
      </c>
      <c r="D25" s="223">
        <v>2</v>
      </c>
      <c r="E25" s="223">
        <v>30</v>
      </c>
      <c r="F25" s="223">
        <v>15</v>
      </c>
      <c r="G25" s="223">
        <v>13</v>
      </c>
      <c r="H25" s="223">
        <v>2</v>
      </c>
      <c r="I25" s="223"/>
      <c r="J25" s="223"/>
      <c r="K25" s="223"/>
      <c r="L25" s="223">
        <f>E25</f>
        <v>30</v>
      </c>
      <c r="M25" s="223"/>
      <c r="N25" s="223"/>
    </row>
    <row r="26" spans="1:15" s="16" customFormat="1" x14ac:dyDescent="0.2">
      <c r="A26" s="220" t="s">
        <v>41</v>
      </c>
      <c r="B26" s="233" t="s">
        <v>374</v>
      </c>
      <c r="C26" s="220"/>
      <c r="D26" s="220">
        <f t="shared" ref="D26:M26" si="4">SUM(D27:D41)</f>
        <v>46</v>
      </c>
      <c r="E26" s="220">
        <f t="shared" si="4"/>
        <v>1021</v>
      </c>
      <c r="F26" s="220">
        <f t="shared" si="4"/>
        <v>450</v>
      </c>
      <c r="G26" s="220">
        <f t="shared" si="4"/>
        <v>527</v>
      </c>
      <c r="H26" s="220">
        <f t="shared" si="4"/>
        <v>44</v>
      </c>
      <c r="I26" s="220">
        <f t="shared" si="4"/>
        <v>0</v>
      </c>
      <c r="J26" s="220">
        <f t="shared" si="4"/>
        <v>240</v>
      </c>
      <c r="K26" s="220">
        <f t="shared" si="4"/>
        <v>382</v>
      </c>
      <c r="L26" s="220">
        <f t="shared" si="4"/>
        <v>399</v>
      </c>
      <c r="M26" s="220">
        <f t="shared" si="4"/>
        <v>0</v>
      </c>
      <c r="N26" s="220"/>
    </row>
    <row r="27" spans="1:15" s="16" customFormat="1" x14ac:dyDescent="0.2">
      <c r="A27" s="223">
        <v>15</v>
      </c>
      <c r="B27" s="234" t="s">
        <v>154</v>
      </c>
      <c r="C27" s="223" t="s">
        <v>229</v>
      </c>
      <c r="D27" s="223">
        <v>3</v>
      </c>
      <c r="E27" s="223">
        <v>60</v>
      </c>
      <c r="F27" s="223">
        <v>30</v>
      </c>
      <c r="G27" s="223">
        <v>27</v>
      </c>
      <c r="H27" s="223">
        <v>3</v>
      </c>
      <c r="I27" s="223"/>
      <c r="J27" s="223">
        <f t="shared" ref="J27:J30" si="5">E27</f>
        <v>60</v>
      </c>
      <c r="K27" s="223"/>
      <c r="L27" s="223"/>
      <c r="M27" s="223"/>
      <c r="N27" s="223"/>
    </row>
    <row r="28" spans="1:15" s="16" customFormat="1" x14ac:dyDescent="0.2">
      <c r="A28" s="223">
        <v>16</v>
      </c>
      <c r="B28" s="234" t="s">
        <v>153</v>
      </c>
      <c r="C28" s="223" t="s">
        <v>229</v>
      </c>
      <c r="D28" s="223">
        <v>3</v>
      </c>
      <c r="E28" s="223">
        <v>60</v>
      </c>
      <c r="F28" s="223">
        <v>30</v>
      </c>
      <c r="G28" s="223">
        <v>28</v>
      </c>
      <c r="H28" s="223">
        <v>2</v>
      </c>
      <c r="I28" s="223"/>
      <c r="J28" s="223">
        <f t="shared" si="5"/>
        <v>60</v>
      </c>
      <c r="K28" s="223"/>
      <c r="L28" s="223"/>
      <c r="M28" s="223"/>
      <c r="N28" s="223"/>
    </row>
    <row r="29" spans="1:15" s="16" customFormat="1" ht="31.5" x14ac:dyDescent="0.2">
      <c r="A29" s="223">
        <v>17</v>
      </c>
      <c r="B29" s="234" t="s">
        <v>155</v>
      </c>
      <c r="C29" s="223" t="s">
        <v>229</v>
      </c>
      <c r="D29" s="223">
        <v>3</v>
      </c>
      <c r="E29" s="223">
        <v>60</v>
      </c>
      <c r="F29" s="223">
        <v>30</v>
      </c>
      <c r="G29" s="223">
        <v>27</v>
      </c>
      <c r="H29" s="223">
        <v>3</v>
      </c>
      <c r="I29" s="223"/>
      <c r="J29" s="223">
        <f t="shared" si="5"/>
        <v>60</v>
      </c>
      <c r="K29" s="223"/>
      <c r="L29" s="223"/>
      <c r="M29" s="223"/>
      <c r="N29" s="223"/>
    </row>
    <row r="30" spans="1:15" s="16" customFormat="1" x14ac:dyDescent="0.2">
      <c r="A30" s="258">
        <v>18</v>
      </c>
      <c r="B30" s="259" t="s">
        <v>157</v>
      </c>
      <c r="C30" s="258" t="s">
        <v>229</v>
      </c>
      <c r="D30" s="258">
        <v>3</v>
      </c>
      <c r="E30" s="258">
        <v>60</v>
      </c>
      <c r="F30" s="258">
        <v>30</v>
      </c>
      <c r="G30" s="258">
        <v>27</v>
      </c>
      <c r="H30" s="258">
        <v>3</v>
      </c>
      <c r="I30" s="258"/>
      <c r="J30" s="258">
        <f t="shared" si="5"/>
        <v>60</v>
      </c>
      <c r="K30" s="258"/>
      <c r="L30" s="258"/>
      <c r="M30" s="258"/>
      <c r="N30" s="223"/>
    </row>
    <row r="31" spans="1:15" s="16" customFormat="1" x14ac:dyDescent="0.2">
      <c r="A31" s="258">
        <v>19</v>
      </c>
      <c r="B31" s="259" t="s">
        <v>158</v>
      </c>
      <c r="C31" s="260" t="s">
        <v>226</v>
      </c>
      <c r="D31" s="258">
        <v>3</v>
      </c>
      <c r="E31" s="258">
        <v>45</v>
      </c>
      <c r="F31" s="258">
        <v>30</v>
      </c>
      <c r="G31" s="258">
        <v>12</v>
      </c>
      <c r="H31" s="258">
        <v>3</v>
      </c>
      <c r="I31" s="258"/>
      <c r="J31" s="258"/>
      <c r="K31" s="258">
        <f t="shared" ref="K31:K33" si="6">E31</f>
        <v>45</v>
      </c>
      <c r="L31" s="258"/>
      <c r="M31" s="258"/>
      <c r="N31" s="223"/>
      <c r="O31" s="17"/>
    </row>
    <row r="32" spans="1:15" s="16" customFormat="1" x14ac:dyDescent="0.2">
      <c r="A32" s="258">
        <v>20</v>
      </c>
      <c r="B32" s="261" t="s">
        <v>370</v>
      </c>
      <c r="C32" s="258" t="s">
        <v>229</v>
      </c>
      <c r="D32" s="258">
        <v>3</v>
      </c>
      <c r="E32" s="258">
        <v>60</v>
      </c>
      <c r="F32" s="258">
        <v>39</v>
      </c>
      <c r="G32" s="258">
        <v>18</v>
      </c>
      <c r="H32" s="258">
        <v>3</v>
      </c>
      <c r="I32" s="258"/>
      <c r="J32" s="258"/>
      <c r="K32" s="258">
        <f t="shared" si="6"/>
        <v>60</v>
      </c>
      <c r="L32" s="258"/>
      <c r="M32" s="258"/>
      <c r="N32" s="238"/>
      <c r="O32" s="17"/>
    </row>
    <row r="33" spans="1:15" s="16" customFormat="1" x14ac:dyDescent="0.2">
      <c r="A33" s="258">
        <v>21</v>
      </c>
      <c r="B33" s="261" t="s">
        <v>403</v>
      </c>
      <c r="C33" s="258" t="s">
        <v>229</v>
      </c>
      <c r="D33" s="258">
        <v>3</v>
      </c>
      <c r="E33" s="258">
        <v>52</v>
      </c>
      <c r="F33" s="258">
        <v>33</v>
      </c>
      <c r="G33" s="258">
        <v>16</v>
      </c>
      <c r="H33" s="258">
        <v>3</v>
      </c>
      <c r="I33" s="258"/>
      <c r="J33" s="258"/>
      <c r="K33" s="258">
        <f t="shared" si="6"/>
        <v>52</v>
      </c>
      <c r="L33" s="258"/>
      <c r="M33" s="258"/>
      <c r="N33" s="238"/>
      <c r="O33" s="17"/>
    </row>
    <row r="34" spans="1:15" s="16" customFormat="1" x14ac:dyDescent="0.2">
      <c r="A34" s="258">
        <v>22</v>
      </c>
      <c r="B34" s="259" t="s">
        <v>159</v>
      </c>
      <c r="C34" s="258" t="s">
        <v>229</v>
      </c>
      <c r="D34" s="258">
        <v>3</v>
      </c>
      <c r="E34" s="258">
        <v>60</v>
      </c>
      <c r="F34" s="258">
        <v>30</v>
      </c>
      <c r="G34" s="258">
        <v>27</v>
      </c>
      <c r="H34" s="258">
        <v>3</v>
      </c>
      <c r="I34" s="258"/>
      <c r="J34" s="258"/>
      <c r="K34" s="258">
        <v>60</v>
      </c>
      <c r="L34" s="258"/>
      <c r="M34" s="258"/>
      <c r="N34" s="223"/>
      <c r="O34" s="17"/>
    </row>
    <row r="35" spans="1:15" s="16" customFormat="1" x14ac:dyDescent="0.2">
      <c r="A35" s="258">
        <v>23</v>
      </c>
      <c r="B35" s="259" t="s">
        <v>156</v>
      </c>
      <c r="C35" s="258" t="s">
        <v>229</v>
      </c>
      <c r="D35" s="258">
        <v>4</v>
      </c>
      <c r="E35" s="258">
        <v>75</v>
      </c>
      <c r="F35" s="258">
        <v>45</v>
      </c>
      <c r="G35" s="258">
        <v>27</v>
      </c>
      <c r="H35" s="258">
        <v>3</v>
      </c>
      <c r="I35" s="258"/>
      <c r="J35" s="258"/>
      <c r="K35" s="258">
        <v>75</v>
      </c>
      <c r="L35" s="258"/>
      <c r="M35" s="258"/>
      <c r="N35" s="223"/>
      <c r="O35" s="17"/>
    </row>
    <row r="36" spans="1:15" s="17" customFormat="1" x14ac:dyDescent="0.2">
      <c r="A36" s="258">
        <v>24</v>
      </c>
      <c r="B36" s="259" t="s">
        <v>140</v>
      </c>
      <c r="C36" s="258" t="s">
        <v>229</v>
      </c>
      <c r="D36" s="258">
        <v>2</v>
      </c>
      <c r="E36" s="258">
        <v>45</v>
      </c>
      <c r="F36" s="258">
        <v>30</v>
      </c>
      <c r="G36" s="258">
        <v>13</v>
      </c>
      <c r="H36" s="258">
        <v>2</v>
      </c>
      <c r="I36" s="258"/>
      <c r="J36" s="258"/>
      <c r="K36" s="258">
        <v>45</v>
      </c>
      <c r="L36" s="258"/>
      <c r="M36" s="258"/>
      <c r="N36" s="223"/>
    </row>
    <row r="37" spans="1:15" s="17" customFormat="1" x14ac:dyDescent="0.2">
      <c r="A37" s="258">
        <v>25</v>
      </c>
      <c r="B37" s="259" t="s">
        <v>86</v>
      </c>
      <c r="C37" s="258" t="s">
        <v>229</v>
      </c>
      <c r="D37" s="258">
        <v>2</v>
      </c>
      <c r="E37" s="258">
        <v>45</v>
      </c>
      <c r="F37" s="258">
        <v>15</v>
      </c>
      <c r="G37" s="258">
        <v>28</v>
      </c>
      <c r="H37" s="258">
        <v>2</v>
      </c>
      <c r="I37" s="258"/>
      <c r="J37" s="258"/>
      <c r="K37" s="258">
        <v>45</v>
      </c>
      <c r="L37" s="258"/>
      <c r="M37" s="258"/>
      <c r="N37" s="223"/>
    </row>
    <row r="38" spans="1:15" s="17" customFormat="1" x14ac:dyDescent="0.2">
      <c r="A38" s="258">
        <v>26</v>
      </c>
      <c r="B38" s="259" t="s">
        <v>85</v>
      </c>
      <c r="C38" s="258" t="s">
        <v>229</v>
      </c>
      <c r="D38" s="258">
        <v>3</v>
      </c>
      <c r="E38" s="258">
        <v>60</v>
      </c>
      <c r="F38" s="258">
        <v>30</v>
      </c>
      <c r="G38" s="258">
        <v>27</v>
      </c>
      <c r="H38" s="258">
        <v>3</v>
      </c>
      <c r="I38" s="258"/>
      <c r="J38" s="258"/>
      <c r="K38" s="258"/>
      <c r="L38" s="258">
        <f t="shared" ref="L38:L40" si="7">E38</f>
        <v>60</v>
      </c>
      <c r="M38" s="258"/>
      <c r="N38" s="223"/>
    </row>
    <row r="39" spans="1:15" s="17" customFormat="1" x14ac:dyDescent="0.2">
      <c r="A39" s="258">
        <v>27</v>
      </c>
      <c r="B39" s="261" t="s">
        <v>405</v>
      </c>
      <c r="C39" s="258" t="s">
        <v>229</v>
      </c>
      <c r="D39" s="258">
        <v>3</v>
      </c>
      <c r="E39" s="258">
        <v>60</v>
      </c>
      <c r="F39" s="258">
        <v>39</v>
      </c>
      <c r="G39" s="258">
        <v>18</v>
      </c>
      <c r="H39" s="258">
        <v>3</v>
      </c>
      <c r="I39" s="258"/>
      <c r="J39" s="258"/>
      <c r="K39" s="258"/>
      <c r="L39" s="258">
        <f t="shared" si="7"/>
        <v>60</v>
      </c>
      <c r="M39" s="258"/>
      <c r="N39" s="238"/>
    </row>
    <row r="40" spans="1:15" s="16" customFormat="1" x14ac:dyDescent="0.2">
      <c r="A40" s="258">
        <v>28</v>
      </c>
      <c r="B40" s="261" t="s">
        <v>565</v>
      </c>
      <c r="C40" s="258" t="s">
        <v>229</v>
      </c>
      <c r="D40" s="258">
        <v>3</v>
      </c>
      <c r="E40" s="258">
        <v>54</v>
      </c>
      <c r="F40" s="258">
        <v>39</v>
      </c>
      <c r="G40" s="258">
        <v>12</v>
      </c>
      <c r="H40" s="258">
        <v>3</v>
      </c>
      <c r="I40" s="258"/>
      <c r="J40" s="258"/>
      <c r="K40" s="258"/>
      <c r="L40" s="258">
        <f t="shared" si="7"/>
        <v>54</v>
      </c>
      <c r="M40" s="258"/>
      <c r="N40" s="238"/>
      <c r="O40" s="17"/>
    </row>
    <row r="41" spans="1:15" s="16" customFormat="1" x14ac:dyDescent="0.2">
      <c r="A41" s="258">
        <v>29</v>
      </c>
      <c r="B41" s="259" t="s">
        <v>160</v>
      </c>
      <c r="C41" s="258" t="s">
        <v>228</v>
      </c>
      <c r="D41" s="258">
        <v>5</v>
      </c>
      <c r="E41" s="258">
        <v>225</v>
      </c>
      <c r="F41" s="258"/>
      <c r="G41" s="258">
        <v>220</v>
      </c>
      <c r="H41" s="258">
        <v>5</v>
      </c>
      <c r="I41" s="258"/>
      <c r="J41" s="258"/>
      <c r="K41" s="258"/>
      <c r="L41" s="258">
        <v>225</v>
      </c>
      <c r="M41" s="258"/>
      <c r="N41" s="223"/>
      <c r="O41" s="17"/>
    </row>
    <row r="42" spans="1:15" s="17" customFormat="1" x14ac:dyDescent="0.2">
      <c r="A42" s="262" t="s">
        <v>163</v>
      </c>
      <c r="B42" s="263" t="s">
        <v>164</v>
      </c>
      <c r="C42" s="262"/>
      <c r="D42" s="262">
        <f t="shared" ref="D42:M42" si="8">D43+D44</f>
        <v>4</v>
      </c>
      <c r="E42" s="262">
        <f t="shared" si="8"/>
        <v>60</v>
      </c>
      <c r="F42" s="262">
        <f t="shared" si="8"/>
        <v>30</v>
      </c>
      <c r="G42" s="262">
        <f t="shared" si="8"/>
        <v>26</v>
      </c>
      <c r="H42" s="262">
        <f t="shared" si="8"/>
        <v>4</v>
      </c>
      <c r="I42" s="262">
        <f t="shared" si="8"/>
        <v>0</v>
      </c>
      <c r="J42" s="262">
        <f t="shared" si="8"/>
        <v>0</v>
      </c>
      <c r="K42" s="262">
        <f t="shared" si="8"/>
        <v>30</v>
      </c>
      <c r="L42" s="262">
        <f t="shared" si="8"/>
        <v>30</v>
      </c>
      <c r="M42" s="262">
        <f t="shared" si="8"/>
        <v>0</v>
      </c>
      <c r="N42" s="220"/>
    </row>
    <row r="43" spans="1:15" s="17" customFormat="1" x14ac:dyDescent="0.2">
      <c r="A43" s="258">
        <v>30</v>
      </c>
      <c r="B43" s="259" t="s">
        <v>161</v>
      </c>
      <c r="C43" s="260" t="s">
        <v>226</v>
      </c>
      <c r="D43" s="260">
        <v>2</v>
      </c>
      <c r="E43" s="260">
        <v>30</v>
      </c>
      <c r="F43" s="260">
        <v>15</v>
      </c>
      <c r="G43" s="260">
        <v>13</v>
      </c>
      <c r="H43" s="260">
        <v>2</v>
      </c>
      <c r="I43" s="259"/>
      <c r="J43" s="259"/>
      <c r="K43" s="258">
        <f>E43</f>
        <v>30</v>
      </c>
      <c r="L43" s="258"/>
      <c r="M43" s="259"/>
      <c r="N43" s="234"/>
    </row>
    <row r="44" spans="1:15" s="16" customFormat="1" x14ac:dyDescent="0.2">
      <c r="A44" s="258">
        <v>31</v>
      </c>
      <c r="B44" s="259" t="s">
        <v>375</v>
      </c>
      <c r="C44" s="260" t="s">
        <v>226</v>
      </c>
      <c r="D44" s="260">
        <v>2</v>
      </c>
      <c r="E44" s="260">
        <v>30</v>
      </c>
      <c r="F44" s="260">
        <v>15</v>
      </c>
      <c r="G44" s="260">
        <v>13</v>
      </c>
      <c r="H44" s="260">
        <v>2</v>
      </c>
      <c r="I44" s="264"/>
      <c r="J44" s="264"/>
      <c r="K44" s="264"/>
      <c r="L44" s="258">
        <f>E44</f>
        <v>30</v>
      </c>
      <c r="M44" s="264"/>
      <c r="N44" s="239"/>
    </row>
    <row r="45" spans="1:15" s="17" customFormat="1" ht="31.5" x14ac:dyDescent="0.2">
      <c r="A45" s="262" t="s">
        <v>166</v>
      </c>
      <c r="B45" s="263" t="s">
        <v>568</v>
      </c>
      <c r="C45" s="262"/>
      <c r="D45" s="262">
        <f t="shared" ref="D45:M45" si="9">D46+D47</f>
        <v>10</v>
      </c>
      <c r="E45" s="262">
        <f t="shared" si="9"/>
        <v>375</v>
      </c>
      <c r="F45" s="262">
        <f t="shared" si="9"/>
        <v>70</v>
      </c>
      <c r="G45" s="262">
        <f t="shared" si="9"/>
        <v>295</v>
      </c>
      <c r="H45" s="262">
        <f t="shared" si="9"/>
        <v>10</v>
      </c>
      <c r="I45" s="262">
        <f t="shared" si="9"/>
        <v>0</v>
      </c>
      <c r="J45" s="262">
        <f t="shared" si="9"/>
        <v>0</v>
      </c>
      <c r="K45" s="262">
        <f t="shared" si="9"/>
        <v>0</v>
      </c>
      <c r="L45" s="262">
        <f t="shared" si="9"/>
        <v>0</v>
      </c>
      <c r="M45" s="262">
        <f t="shared" si="9"/>
        <v>375</v>
      </c>
      <c r="N45" s="220"/>
    </row>
    <row r="46" spans="1:15" s="16" customFormat="1" x14ac:dyDescent="0.2">
      <c r="A46" s="258">
        <v>32</v>
      </c>
      <c r="B46" s="259" t="s">
        <v>62</v>
      </c>
      <c r="C46" s="258" t="s">
        <v>228</v>
      </c>
      <c r="D46" s="262">
        <v>5</v>
      </c>
      <c r="E46" s="258">
        <v>225</v>
      </c>
      <c r="F46" s="258">
        <v>10</v>
      </c>
      <c r="G46" s="258">
        <v>210</v>
      </c>
      <c r="H46" s="258">
        <v>5</v>
      </c>
      <c r="I46" s="258"/>
      <c r="J46" s="258"/>
      <c r="K46" s="258"/>
      <c r="L46" s="258"/>
      <c r="M46" s="258">
        <f t="shared" ref="M46:M47" si="10">E46</f>
        <v>225</v>
      </c>
      <c r="N46" s="223"/>
    </row>
    <row r="47" spans="1:15" s="17" customFormat="1" x14ac:dyDescent="0.2">
      <c r="A47" s="258">
        <v>33</v>
      </c>
      <c r="B47" s="259" t="s">
        <v>566</v>
      </c>
      <c r="C47" s="258"/>
      <c r="D47" s="262">
        <v>5</v>
      </c>
      <c r="E47" s="258">
        <f t="shared" ref="E47:H47" si="11">E50+E51</f>
        <v>150</v>
      </c>
      <c r="F47" s="258">
        <f t="shared" si="11"/>
        <v>60</v>
      </c>
      <c r="G47" s="258">
        <f t="shared" si="11"/>
        <v>85</v>
      </c>
      <c r="H47" s="258">
        <f t="shared" si="11"/>
        <v>5</v>
      </c>
      <c r="I47" s="258"/>
      <c r="J47" s="258"/>
      <c r="K47" s="258"/>
      <c r="L47" s="258"/>
      <c r="M47" s="258">
        <f t="shared" si="10"/>
        <v>150</v>
      </c>
      <c r="N47" s="223"/>
    </row>
    <row r="48" spans="1:15" s="88" customFormat="1" ht="20.25" customHeight="1" x14ac:dyDescent="0.25">
      <c r="A48" s="265" t="s">
        <v>146</v>
      </c>
      <c r="B48" s="261" t="s">
        <v>98</v>
      </c>
      <c r="C48" s="258"/>
      <c r="D48" s="258"/>
      <c r="E48" s="258"/>
      <c r="F48" s="265"/>
      <c r="G48" s="265"/>
      <c r="H48" s="265"/>
      <c r="I48" s="258"/>
      <c r="J48" s="266"/>
      <c r="K48" s="258"/>
      <c r="L48" s="258"/>
      <c r="M48" s="258"/>
      <c r="N48" s="223"/>
    </row>
    <row r="49" spans="1:15" x14ac:dyDescent="0.25">
      <c r="A49" s="216" t="s">
        <v>147</v>
      </c>
      <c r="B49" s="222" t="s">
        <v>626</v>
      </c>
      <c r="C49" s="223"/>
      <c r="D49" s="223"/>
      <c r="E49" s="223"/>
      <c r="F49" s="216"/>
      <c r="G49" s="216"/>
      <c r="H49" s="216"/>
      <c r="I49" s="223"/>
      <c r="J49" s="225"/>
      <c r="K49" s="223"/>
      <c r="L49" s="223"/>
      <c r="M49" s="223"/>
      <c r="N49" s="223"/>
    </row>
    <row r="50" spans="1:15" ht="15.75" customHeight="1" x14ac:dyDescent="0.25">
      <c r="A50" s="216"/>
      <c r="B50" s="234" t="s">
        <v>162</v>
      </c>
      <c r="C50" s="223" t="s">
        <v>229</v>
      </c>
      <c r="D50" s="223">
        <v>3</v>
      </c>
      <c r="E50" s="223">
        <v>90</v>
      </c>
      <c r="F50" s="216">
        <v>30</v>
      </c>
      <c r="G50" s="216">
        <v>57</v>
      </c>
      <c r="H50" s="216">
        <v>3</v>
      </c>
      <c r="I50" s="223"/>
      <c r="J50" s="225"/>
      <c r="K50" s="223"/>
      <c r="L50" s="223"/>
      <c r="M50" s="223"/>
      <c r="N50" s="223"/>
    </row>
    <row r="51" spans="1:15" x14ac:dyDescent="0.25">
      <c r="A51" s="216"/>
      <c r="B51" s="234" t="s">
        <v>165</v>
      </c>
      <c r="C51" s="223" t="s">
        <v>229</v>
      </c>
      <c r="D51" s="223">
        <v>2</v>
      </c>
      <c r="E51" s="223">
        <v>60</v>
      </c>
      <c r="F51" s="216">
        <v>30</v>
      </c>
      <c r="G51" s="216">
        <v>28</v>
      </c>
      <c r="H51" s="216">
        <v>2</v>
      </c>
      <c r="I51" s="223"/>
      <c r="J51" s="225"/>
      <c r="K51" s="223"/>
      <c r="L51" s="223"/>
      <c r="M51" s="223"/>
      <c r="N51" s="223"/>
    </row>
    <row r="52" spans="1:15" ht="24" customHeight="1" x14ac:dyDescent="0.25">
      <c r="A52" s="316" t="s">
        <v>556</v>
      </c>
      <c r="B52" s="315"/>
      <c r="C52" s="223"/>
      <c r="D52" s="231">
        <f t="shared" ref="D52:M52" si="12">D45+D17+D9</f>
        <v>96</v>
      </c>
      <c r="E52" s="231">
        <f t="shared" si="12"/>
        <v>2206</v>
      </c>
      <c r="F52" s="231">
        <f t="shared" si="12"/>
        <v>857</v>
      </c>
      <c r="G52" s="231">
        <f t="shared" si="12"/>
        <v>1251</v>
      </c>
      <c r="H52" s="231">
        <f t="shared" si="12"/>
        <v>98</v>
      </c>
      <c r="I52" s="231">
        <f t="shared" si="12"/>
        <v>450</v>
      </c>
      <c r="J52" s="231">
        <f t="shared" si="12"/>
        <v>450</v>
      </c>
      <c r="K52" s="231">
        <f t="shared" si="12"/>
        <v>472</v>
      </c>
      <c r="L52" s="231">
        <f t="shared" si="12"/>
        <v>459</v>
      </c>
      <c r="M52" s="231">
        <f t="shared" si="12"/>
        <v>375</v>
      </c>
      <c r="N52" s="220"/>
      <c r="O52" s="88" t="s">
        <v>624</v>
      </c>
    </row>
    <row r="53" spans="1:15" ht="26.25" customHeight="1" x14ac:dyDescent="0.25">
      <c r="A53" s="317" t="s">
        <v>647</v>
      </c>
      <c r="B53" s="318"/>
      <c r="C53" s="318"/>
      <c r="D53" s="318"/>
      <c r="E53" s="318"/>
      <c r="F53" s="318"/>
      <c r="G53" s="318"/>
      <c r="H53" s="318"/>
      <c r="I53" s="318"/>
      <c r="J53" s="318"/>
      <c r="K53" s="318"/>
      <c r="L53" s="318"/>
      <c r="M53" s="318"/>
      <c r="N53" s="318"/>
    </row>
  </sheetData>
  <mergeCells count="13">
    <mergeCell ref="N7:N8"/>
    <mergeCell ref="A52:B52"/>
    <mergeCell ref="A53:N53"/>
    <mergeCell ref="A7:A8"/>
    <mergeCell ref="B7:B8"/>
    <mergeCell ref="D7:D8"/>
    <mergeCell ref="E7:H7"/>
    <mergeCell ref="C7:C8"/>
    <mergeCell ref="A1:H1"/>
    <mergeCell ref="A2:H2"/>
    <mergeCell ref="A3:H3"/>
    <mergeCell ref="A4:M4"/>
    <mergeCell ref="A5:N5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BB043-CD7E-4437-A4E0-1FC5BA9AB720}">
  <dimension ref="A1:P54"/>
  <sheetViews>
    <sheetView topLeftCell="A34" zoomScaleNormal="100" workbookViewId="0">
      <selection activeCell="I23" sqref="I23"/>
    </sheetView>
  </sheetViews>
  <sheetFormatPr defaultColWidth="9" defaultRowHeight="15.75" x14ac:dyDescent="0.25"/>
  <cols>
    <col min="1" max="1" width="4.75" style="82" customWidth="1"/>
    <col min="2" max="2" width="35.75" style="80" customWidth="1"/>
    <col min="3" max="3" width="8.5" style="82" customWidth="1"/>
    <col min="4" max="4" width="7.75" style="82" customWidth="1"/>
    <col min="5" max="5" width="6.875" style="82" customWidth="1"/>
    <col min="6" max="6" width="6.125" style="82" customWidth="1"/>
    <col min="7" max="7" width="6" style="82" customWidth="1"/>
    <col min="8" max="8" width="7.25" style="82" customWidth="1"/>
    <col min="9" max="10" width="8" style="82" customWidth="1"/>
    <col min="11" max="13" width="8" style="83" customWidth="1"/>
    <col min="14" max="14" width="4.75" style="80" customWidth="1"/>
    <col min="15" max="16" width="9" style="80"/>
    <col min="17" max="17" width="18.125" style="80" customWidth="1"/>
    <col min="18" max="16384" width="9" style="80"/>
  </cols>
  <sheetData>
    <row r="1" spans="1:16" s="3" customFormat="1" x14ac:dyDescent="0.25">
      <c r="A1" s="302" t="s">
        <v>0</v>
      </c>
      <c r="B1" s="302"/>
      <c r="C1" s="302"/>
      <c r="D1" s="302"/>
      <c r="E1" s="302"/>
      <c r="F1" s="302"/>
      <c r="G1" s="302"/>
      <c r="H1" s="302"/>
      <c r="I1" s="1"/>
      <c r="J1" s="2"/>
      <c r="K1" s="1"/>
      <c r="L1" s="2"/>
      <c r="M1" s="1"/>
    </row>
    <row r="2" spans="1:16" s="3" customFormat="1" ht="15" customHeight="1" x14ac:dyDescent="0.25">
      <c r="A2" s="302" t="s">
        <v>67</v>
      </c>
      <c r="B2" s="302"/>
      <c r="C2" s="302"/>
      <c r="D2" s="302"/>
      <c r="E2" s="302"/>
      <c r="F2" s="302"/>
      <c r="G2" s="302"/>
      <c r="H2" s="302"/>
      <c r="I2" s="1"/>
      <c r="J2" s="2"/>
      <c r="K2" s="1"/>
      <c r="L2" s="2"/>
      <c r="M2" s="1"/>
    </row>
    <row r="3" spans="1:16" s="3" customFormat="1" ht="7.5" customHeight="1" x14ac:dyDescent="0.25">
      <c r="A3" s="303" t="s">
        <v>2</v>
      </c>
      <c r="B3" s="304"/>
      <c r="C3" s="304"/>
      <c r="D3" s="304"/>
      <c r="E3" s="304"/>
      <c r="F3" s="304"/>
      <c r="G3" s="304"/>
      <c r="H3" s="304"/>
      <c r="I3" s="1"/>
      <c r="J3" s="2"/>
      <c r="K3" s="1"/>
      <c r="L3" s="2"/>
      <c r="M3" s="1"/>
    </row>
    <row r="4" spans="1:16" s="3" customFormat="1" ht="27.75" customHeight="1" x14ac:dyDescent="0.35">
      <c r="A4" s="305" t="s">
        <v>618</v>
      </c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4"/>
      <c r="O4" s="4"/>
      <c r="P4" s="4"/>
    </row>
    <row r="5" spans="1:16" s="6" customFormat="1" ht="30" customHeight="1" x14ac:dyDescent="0.35">
      <c r="A5" s="306" t="s">
        <v>646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5"/>
      <c r="P5" s="5"/>
    </row>
    <row r="6" spans="1:16" s="7" customFormat="1" ht="23.25" customHeight="1" x14ac:dyDescent="0.2">
      <c r="A6" s="7" t="s">
        <v>181</v>
      </c>
      <c r="C6" s="8"/>
      <c r="D6" s="8"/>
      <c r="E6" s="8"/>
      <c r="F6" s="8"/>
      <c r="G6" s="8"/>
      <c r="H6" s="8"/>
      <c r="I6" s="9"/>
      <c r="J6" s="9" t="s">
        <v>69</v>
      </c>
      <c r="K6" s="8"/>
      <c r="L6" s="8"/>
      <c r="M6" s="9"/>
      <c r="N6" s="15"/>
    </row>
    <row r="7" spans="1:16" s="8" customFormat="1" ht="27.75" customHeight="1" x14ac:dyDescent="0.2">
      <c r="A7" s="290" t="s">
        <v>5</v>
      </c>
      <c r="B7" s="292" t="s">
        <v>6</v>
      </c>
      <c r="C7" s="294" t="s">
        <v>225</v>
      </c>
      <c r="D7" s="294" t="s">
        <v>70</v>
      </c>
      <c r="E7" s="295" t="s">
        <v>71</v>
      </c>
      <c r="F7" s="296"/>
      <c r="G7" s="296"/>
      <c r="H7" s="297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99" t="s">
        <v>467</v>
      </c>
    </row>
    <row r="8" spans="1:16" s="8" customFormat="1" ht="63" x14ac:dyDescent="0.2">
      <c r="A8" s="291"/>
      <c r="B8" s="293"/>
      <c r="C8" s="298"/>
      <c r="D8" s="291"/>
      <c r="E8" s="10" t="s">
        <v>15</v>
      </c>
      <c r="F8" s="12" t="s">
        <v>16</v>
      </c>
      <c r="G8" s="12" t="s">
        <v>17</v>
      </c>
      <c r="H8" s="12" t="s">
        <v>18</v>
      </c>
      <c r="I8" s="30" t="s">
        <v>615</v>
      </c>
      <c r="J8" s="12" t="s">
        <v>473</v>
      </c>
      <c r="K8" s="30" t="s">
        <v>539</v>
      </c>
      <c r="L8" s="30" t="s">
        <v>540</v>
      </c>
      <c r="M8" s="12" t="s">
        <v>616</v>
      </c>
      <c r="N8" s="300"/>
    </row>
    <row r="9" spans="1:16" s="16" customFormat="1" x14ac:dyDescent="0.2">
      <c r="A9" s="213" t="s">
        <v>19</v>
      </c>
      <c r="B9" s="214" t="s">
        <v>20</v>
      </c>
      <c r="C9" s="213"/>
      <c r="D9" s="215">
        <f t="shared" ref="D9:M9" si="0">SUM(D10:D16)</f>
        <v>19</v>
      </c>
      <c r="E9" s="215">
        <f t="shared" si="0"/>
        <v>435</v>
      </c>
      <c r="F9" s="215">
        <f t="shared" si="0"/>
        <v>157</v>
      </c>
      <c r="G9" s="215">
        <f t="shared" si="0"/>
        <v>255</v>
      </c>
      <c r="H9" s="215">
        <f t="shared" si="0"/>
        <v>23</v>
      </c>
      <c r="I9" s="215">
        <f t="shared" si="0"/>
        <v>270</v>
      </c>
      <c r="J9" s="215">
        <f t="shared" si="0"/>
        <v>165</v>
      </c>
      <c r="K9" s="215">
        <f t="shared" si="0"/>
        <v>0</v>
      </c>
      <c r="L9" s="215">
        <f t="shared" si="0"/>
        <v>0</v>
      </c>
      <c r="M9" s="215">
        <f t="shared" si="0"/>
        <v>0</v>
      </c>
      <c r="N9" s="215"/>
    </row>
    <row r="10" spans="1:16" s="17" customFormat="1" x14ac:dyDescent="0.2">
      <c r="A10" s="216">
        <v>1</v>
      </c>
      <c r="B10" s="217" t="s">
        <v>348</v>
      </c>
      <c r="C10" s="216" t="s">
        <v>227</v>
      </c>
      <c r="D10" s="216">
        <v>5</v>
      </c>
      <c r="E10" s="216">
        <v>75</v>
      </c>
      <c r="F10" s="216">
        <v>41</v>
      </c>
      <c r="G10" s="216">
        <v>29</v>
      </c>
      <c r="H10" s="216">
        <v>5</v>
      </c>
      <c r="I10" s="216">
        <f>E10</f>
        <v>75</v>
      </c>
      <c r="J10" s="216"/>
      <c r="K10" s="216"/>
      <c r="L10" s="216"/>
      <c r="M10" s="216"/>
      <c r="N10" s="216"/>
    </row>
    <row r="11" spans="1:16" s="17" customFormat="1" x14ac:dyDescent="0.2">
      <c r="A11" s="216">
        <v>2</v>
      </c>
      <c r="B11" s="217" t="s">
        <v>24</v>
      </c>
      <c r="C11" s="216" t="s">
        <v>229</v>
      </c>
      <c r="D11" s="216">
        <v>3</v>
      </c>
      <c r="E11" s="216">
        <v>75</v>
      </c>
      <c r="F11" s="216">
        <v>15</v>
      </c>
      <c r="G11" s="216">
        <v>58</v>
      </c>
      <c r="H11" s="216">
        <v>2</v>
      </c>
      <c r="I11" s="216"/>
      <c r="J11" s="216">
        <f>E11</f>
        <v>75</v>
      </c>
      <c r="K11" s="216"/>
      <c r="L11" s="216"/>
      <c r="M11" s="216"/>
      <c r="N11" s="216"/>
    </row>
    <row r="12" spans="1:16" s="17" customFormat="1" x14ac:dyDescent="0.2">
      <c r="A12" s="216">
        <v>3</v>
      </c>
      <c r="B12" s="217" t="s">
        <v>22</v>
      </c>
      <c r="C12" s="216" t="s">
        <v>227</v>
      </c>
      <c r="D12" s="216">
        <v>2</v>
      </c>
      <c r="E12" s="216">
        <v>30</v>
      </c>
      <c r="F12" s="216">
        <v>18</v>
      </c>
      <c r="G12" s="216">
        <v>10</v>
      </c>
      <c r="H12" s="216">
        <v>2</v>
      </c>
      <c r="I12" s="216">
        <f>E12</f>
        <v>30</v>
      </c>
      <c r="J12" s="216"/>
      <c r="K12" s="216"/>
      <c r="L12" s="216"/>
      <c r="M12" s="216"/>
      <c r="N12" s="216"/>
    </row>
    <row r="13" spans="1:16" s="17" customFormat="1" x14ac:dyDescent="0.2">
      <c r="A13" s="216">
        <v>4</v>
      </c>
      <c r="B13" s="217" t="s">
        <v>23</v>
      </c>
      <c r="C13" s="216" t="s">
        <v>227</v>
      </c>
      <c r="D13" s="216">
        <v>2</v>
      </c>
      <c r="E13" s="216">
        <v>60</v>
      </c>
      <c r="F13" s="216">
        <v>5</v>
      </c>
      <c r="G13" s="216">
        <v>51</v>
      </c>
      <c r="H13" s="216">
        <v>4</v>
      </c>
      <c r="I13" s="216">
        <v>30</v>
      </c>
      <c r="J13" s="216">
        <v>30</v>
      </c>
      <c r="K13" s="216"/>
      <c r="L13" s="216"/>
      <c r="M13" s="216"/>
      <c r="N13" s="216"/>
    </row>
    <row r="14" spans="1:16" s="17" customFormat="1" x14ac:dyDescent="0.2">
      <c r="A14" s="216">
        <v>5</v>
      </c>
      <c r="B14" s="217" t="s">
        <v>26</v>
      </c>
      <c r="C14" s="216" t="s">
        <v>229</v>
      </c>
      <c r="D14" s="216">
        <v>2</v>
      </c>
      <c r="E14" s="216">
        <v>60</v>
      </c>
      <c r="F14" s="216">
        <v>21</v>
      </c>
      <c r="G14" s="216">
        <v>36</v>
      </c>
      <c r="H14" s="216">
        <v>3</v>
      </c>
      <c r="I14" s="216">
        <f>E14</f>
        <v>60</v>
      </c>
      <c r="J14" s="216"/>
      <c r="K14" s="216"/>
      <c r="L14" s="216"/>
      <c r="M14" s="216"/>
      <c r="N14" s="216"/>
    </row>
    <row r="15" spans="1:16" s="17" customFormat="1" x14ac:dyDescent="0.2">
      <c r="A15" s="216">
        <v>6</v>
      </c>
      <c r="B15" s="217" t="s">
        <v>27</v>
      </c>
      <c r="C15" s="216" t="s">
        <v>229</v>
      </c>
      <c r="D15" s="216">
        <v>2</v>
      </c>
      <c r="E15" s="216">
        <v>60</v>
      </c>
      <c r="F15" s="216">
        <v>21</v>
      </c>
      <c r="G15" s="216">
        <v>36</v>
      </c>
      <c r="H15" s="216">
        <v>3</v>
      </c>
      <c r="I15" s="216"/>
      <c r="J15" s="216">
        <f>E15</f>
        <v>60</v>
      </c>
      <c r="K15" s="216"/>
      <c r="L15" s="216"/>
      <c r="M15" s="216"/>
      <c r="N15" s="216"/>
    </row>
    <row r="16" spans="1:16" s="17" customFormat="1" x14ac:dyDescent="0.2">
      <c r="A16" s="216">
        <v>7</v>
      </c>
      <c r="B16" s="217" t="s">
        <v>349</v>
      </c>
      <c r="C16" s="216" t="s">
        <v>227</v>
      </c>
      <c r="D16" s="216">
        <v>3</v>
      </c>
      <c r="E16" s="216">
        <v>75</v>
      </c>
      <c r="F16" s="216">
        <v>36</v>
      </c>
      <c r="G16" s="216">
        <v>35</v>
      </c>
      <c r="H16" s="216">
        <v>4</v>
      </c>
      <c r="I16" s="216">
        <f>E16</f>
        <v>75</v>
      </c>
      <c r="J16" s="216"/>
      <c r="K16" s="216"/>
      <c r="L16" s="216"/>
      <c r="M16" s="216"/>
      <c r="N16" s="216"/>
    </row>
    <row r="17" spans="1:14" s="16" customFormat="1" x14ac:dyDescent="0.2">
      <c r="A17" s="218" t="s">
        <v>28</v>
      </c>
      <c r="B17" s="219" t="s">
        <v>100</v>
      </c>
      <c r="C17" s="220"/>
      <c r="D17" s="220">
        <f t="shared" ref="D17:M17" si="1">D18+D25+D43</f>
        <v>69</v>
      </c>
      <c r="E17" s="220">
        <f t="shared" si="1"/>
        <v>1406</v>
      </c>
      <c r="F17" s="220">
        <f t="shared" si="1"/>
        <v>660</v>
      </c>
      <c r="G17" s="220">
        <f t="shared" si="1"/>
        <v>678</v>
      </c>
      <c r="H17" s="220">
        <f t="shared" si="1"/>
        <v>68</v>
      </c>
      <c r="I17" s="220">
        <f t="shared" si="1"/>
        <v>195</v>
      </c>
      <c r="J17" s="220">
        <f t="shared" si="1"/>
        <v>270</v>
      </c>
      <c r="K17" s="220">
        <f t="shared" si="1"/>
        <v>502</v>
      </c>
      <c r="L17" s="220">
        <f t="shared" si="1"/>
        <v>439</v>
      </c>
      <c r="M17" s="220">
        <f t="shared" si="1"/>
        <v>0</v>
      </c>
      <c r="N17" s="220"/>
    </row>
    <row r="18" spans="1:14" s="17" customFormat="1" x14ac:dyDescent="0.2">
      <c r="A18" s="218" t="s">
        <v>30</v>
      </c>
      <c r="B18" s="219" t="s">
        <v>31</v>
      </c>
      <c r="C18" s="220"/>
      <c r="D18" s="220">
        <f t="shared" ref="D18:M18" si="2">SUM(D19:D24)</f>
        <v>16</v>
      </c>
      <c r="E18" s="220">
        <f t="shared" si="2"/>
        <v>285</v>
      </c>
      <c r="F18" s="220">
        <f t="shared" si="2"/>
        <v>150</v>
      </c>
      <c r="G18" s="220">
        <f t="shared" si="2"/>
        <v>119</v>
      </c>
      <c r="H18" s="220">
        <f t="shared" si="2"/>
        <v>16</v>
      </c>
      <c r="I18" s="220">
        <f t="shared" si="2"/>
        <v>150</v>
      </c>
      <c r="J18" s="220">
        <f t="shared" si="2"/>
        <v>45</v>
      </c>
      <c r="K18" s="220">
        <f t="shared" si="2"/>
        <v>60</v>
      </c>
      <c r="L18" s="220">
        <f t="shared" si="2"/>
        <v>30</v>
      </c>
      <c r="M18" s="220">
        <f t="shared" si="2"/>
        <v>0</v>
      </c>
      <c r="N18" s="220"/>
    </row>
    <row r="19" spans="1:14" s="17" customFormat="1" x14ac:dyDescent="0.2">
      <c r="A19" s="221">
        <v>8</v>
      </c>
      <c r="B19" s="222" t="s">
        <v>73</v>
      </c>
      <c r="C19" s="223" t="s">
        <v>229</v>
      </c>
      <c r="D19" s="224">
        <v>3</v>
      </c>
      <c r="E19" s="224">
        <v>60</v>
      </c>
      <c r="F19" s="224">
        <v>30</v>
      </c>
      <c r="G19" s="224">
        <v>27</v>
      </c>
      <c r="H19" s="224">
        <v>3</v>
      </c>
      <c r="I19" s="224">
        <f t="shared" ref="I19:I21" si="3">E19</f>
        <v>60</v>
      </c>
      <c r="J19" s="224"/>
      <c r="K19" s="224"/>
      <c r="L19" s="224"/>
      <c r="M19" s="223"/>
      <c r="N19" s="223"/>
    </row>
    <row r="20" spans="1:14" s="17" customFormat="1" x14ac:dyDescent="0.2">
      <c r="A20" s="221">
        <v>9</v>
      </c>
      <c r="B20" s="222" t="s">
        <v>150</v>
      </c>
      <c r="C20" s="223" t="s">
        <v>226</v>
      </c>
      <c r="D20" s="224">
        <v>3</v>
      </c>
      <c r="E20" s="224">
        <v>45</v>
      </c>
      <c r="F20" s="224">
        <v>30</v>
      </c>
      <c r="G20" s="224">
        <v>12</v>
      </c>
      <c r="H20" s="224">
        <v>3</v>
      </c>
      <c r="I20" s="224">
        <f t="shared" si="3"/>
        <v>45</v>
      </c>
      <c r="J20" s="224"/>
      <c r="K20" s="224"/>
      <c r="L20" s="224"/>
      <c r="M20" s="223"/>
      <c r="N20" s="223"/>
    </row>
    <row r="21" spans="1:14" s="17" customFormat="1" x14ac:dyDescent="0.2">
      <c r="A21" s="221">
        <v>10</v>
      </c>
      <c r="B21" s="222" t="s">
        <v>77</v>
      </c>
      <c r="C21" s="223" t="s">
        <v>226</v>
      </c>
      <c r="D21" s="224">
        <v>3</v>
      </c>
      <c r="E21" s="224">
        <v>45</v>
      </c>
      <c r="F21" s="224">
        <v>30</v>
      </c>
      <c r="G21" s="224">
        <v>12</v>
      </c>
      <c r="H21" s="224">
        <v>3</v>
      </c>
      <c r="I21" s="224">
        <f t="shared" si="3"/>
        <v>45</v>
      </c>
      <c r="J21" s="224"/>
      <c r="K21" s="224"/>
      <c r="L21" s="224"/>
      <c r="M21" s="223"/>
      <c r="N21" s="223"/>
    </row>
    <row r="22" spans="1:14" s="17" customFormat="1" x14ac:dyDescent="0.2">
      <c r="A22" s="221">
        <v>11</v>
      </c>
      <c r="B22" s="222" t="s">
        <v>76</v>
      </c>
      <c r="C22" s="223" t="s">
        <v>229</v>
      </c>
      <c r="D22" s="224">
        <v>2</v>
      </c>
      <c r="E22" s="224">
        <v>45</v>
      </c>
      <c r="F22" s="224">
        <v>15</v>
      </c>
      <c r="G22" s="224">
        <v>28</v>
      </c>
      <c r="H22" s="224">
        <v>2</v>
      </c>
      <c r="I22" s="224"/>
      <c r="J22" s="224">
        <f>E22</f>
        <v>45</v>
      </c>
      <c r="K22" s="224"/>
      <c r="L22" s="224"/>
      <c r="M22" s="223"/>
      <c r="N22" s="223"/>
    </row>
    <row r="23" spans="1:14" s="16" customFormat="1" x14ac:dyDescent="0.2">
      <c r="A23" s="221">
        <v>12</v>
      </c>
      <c r="B23" s="222" t="s">
        <v>171</v>
      </c>
      <c r="C23" s="223" t="s">
        <v>229</v>
      </c>
      <c r="D23" s="224">
        <v>3</v>
      </c>
      <c r="E23" s="224">
        <v>60</v>
      </c>
      <c r="F23" s="224">
        <v>30</v>
      </c>
      <c r="G23" s="224">
        <v>27</v>
      </c>
      <c r="H23" s="224">
        <v>3</v>
      </c>
      <c r="I23" s="224"/>
      <c r="J23" s="224"/>
      <c r="K23" s="224">
        <f>E23</f>
        <v>60</v>
      </c>
      <c r="L23" s="224"/>
      <c r="M23" s="223"/>
      <c r="N23" s="223"/>
    </row>
    <row r="24" spans="1:14" s="16" customFormat="1" x14ac:dyDescent="0.2">
      <c r="A24" s="221">
        <v>13</v>
      </c>
      <c r="B24" s="222" t="s">
        <v>74</v>
      </c>
      <c r="C24" s="223" t="s">
        <v>226</v>
      </c>
      <c r="D24" s="224">
        <v>2</v>
      </c>
      <c r="E24" s="224">
        <v>30</v>
      </c>
      <c r="F24" s="224">
        <v>15</v>
      </c>
      <c r="G24" s="224">
        <v>13</v>
      </c>
      <c r="H24" s="224">
        <v>2</v>
      </c>
      <c r="I24" s="224"/>
      <c r="J24" s="224"/>
      <c r="K24" s="224"/>
      <c r="L24" s="224">
        <f>E24</f>
        <v>30</v>
      </c>
      <c r="M24" s="223"/>
      <c r="N24" s="223"/>
    </row>
    <row r="25" spans="1:14" s="17" customFormat="1" x14ac:dyDescent="0.2">
      <c r="A25" s="218" t="s">
        <v>41</v>
      </c>
      <c r="B25" s="219" t="s">
        <v>42</v>
      </c>
      <c r="C25" s="220"/>
      <c r="D25" s="220">
        <f t="shared" ref="D25:M25" si="4">SUM(D26:D42)</f>
        <v>49</v>
      </c>
      <c r="E25" s="220">
        <f t="shared" si="4"/>
        <v>1061</v>
      </c>
      <c r="F25" s="220">
        <f t="shared" si="4"/>
        <v>480</v>
      </c>
      <c r="G25" s="220">
        <f t="shared" si="4"/>
        <v>533</v>
      </c>
      <c r="H25" s="220">
        <f t="shared" si="4"/>
        <v>48</v>
      </c>
      <c r="I25" s="220">
        <f t="shared" si="4"/>
        <v>45</v>
      </c>
      <c r="J25" s="220">
        <f t="shared" si="4"/>
        <v>225</v>
      </c>
      <c r="K25" s="220">
        <f t="shared" si="4"/>
        <v>442</v>
      </c>
      <c r="L25" s="220">
        <f t="shared" si="4"/>
        <v>349</v>
      </c>
      <c r="M25" s="220">
        <f t="shared" si="4"/>
        <v>0</v>
      </c>
      <c r="N25" s="220"/>
    </row>
    <row r="26" spans="1:14" s="16" customFormat="1" x14ac:dyDescent="0.2">
      <c r="A26" s="221">
        <v>14</v>
      </c>
      <c r="B26" s="222" t="s">
        <v>172</v>
      </c>
      <c r="C26" s="223" t="s">
        <v>229</v>
      </c>
      <c r="D26" s="224">
        <v>2</v>
      </c>
      <c r="E26" s="224">
        <v>45</v>
      </c>
      <c r="F26" s="224">
        <v>15</v>
      </c>
      <c r="G26" s="224">
        <v>28</v>
      </c>
      <c r="H26" s="224">
        <v>2</v>
      </c>
      <c r="I26" s="224">
        <f>E26</f>
        <v>45</v>
      </c>
      <c r="J26" s="224"/>
      <c r="K26" s="224"/>
      <c r="L26" s="224"/>
      <c r="M26" s="223"/>
      <c r="N26" s="223"/>
    </row>
    <row r="27" spans="1:14" s="16" customFormat="1" x14ac:dyDescent="0.2">
      <c r="A27" s="221">
        <v>15</v>
      </c>
      <c r="B27" s="222" t="s">
        <v>154</v>
      </c>
      <c r="C27" s="223" t="s">
        <v>229</v>
      </c>
      <c r="D27" s="224">
        <v>3</v>
      </c>
      <c r="E27" s="224">
        <v>60</v>
      </c>
      <c r="F27" s="224">
        <v>30</v>
      </c>
      <c r="G27" s="224">
        <v>27</v>
      </c>
      <c r="H27" s="224">
        <v>3</v>
      </c>
      <c r="I27" s="224"/>
      <c r="J27" s="224">
        <f t="shared" ref="J27:J30" si="5">E27</f>
        <v>60</v>
      </c>
      <c r="K27" s="224"/>
      <c r="L27" s="224"/>
      <c r="M27" s="223"/>
      <c r="N27" s="223"/>
    </row>
    <row r="28" spans="1:14" s="16" customFormat="1" x14ac:dyDescent="0.2">
      <c r="A28" s="221">
        <v>16</v>
      </c>
      <c r="B28" s="222" t="s">
        <v>142</v>
      </c>
      <c r="C28" s="223" t="s">
        <v>229</v>
      </c>
      <c r="D28" s="224">
        <v>3</v>
      </c>
      <c r="E28" s="224">
        <v>60</v>
      </c>
      <c r="F28" s="224">
        <v>30</v>
      </c>
      <c r="G28" s="224">
        <v>27</v>
      </c>
      <c r="H28" s="224">
        <v>3</v>
      </c>
      <c r="I28" s="224"/>
      <c r="J28" s="224">
        <f t="shared" si="5"/>
        <v>60</v>
      </c>
      <c r="K28" s="224"/>
      <c r="L28" s="224"/>
      <c r="M28" s="223"/>
      <c r="N28" s="223"/>
    </row>
    <row r="29" spans="1:14" s="16" customFormat="1" x14ac:dyDescent="0.2">
      <c r="A29" s="221">
        <v>17</v>
      </c>
      <c r="B29" s="222" t="s">
        <v>174</v>
      </c>
      <c r="C29" s="223" t="s">
        <v>229</v>
      </c>
      <c r="D29" s="224">
        <v>3</v>
      </c>
      <c r="E29" s="224">
        <v>60</v>
      </c>
      <c r="F29" s="224">
        <v>30</v>
      </c>
      <c r="G29" s="224">
        <v>27</v>
      </c>
      <c r="H29" s="224">
        <v>3</v>
      </c>
      <c r="I29" s="224"/>
      <c r="J29" s="224">
        <f t="shared" si="5"/>
        <v>60</v>
      </c>
      <c r="K29" s="224"/>
      <c r="L29" s="224"/>
      <c r="M29" s="223"/>
      <c r="N29" s="223"/>
    </row>
    <row r="30" spans="1:14" s="16" customFormat="1" x14ac:dyDescent="0.2">
      <c r="A30" s="221">
        <v>18</v>
      </c>
      <c r="B30" s="222" t="s">
        <v>175</v>
      </c>
      <c r="C30" s="223" t="s">
        <v>229</v>
      </c>
      <c r="D30" s="224">
        <v>2</v>
      </c>
      <c r="E30" s="224">
        <v>45</v>
      </c>
      <c r="F30" s="224">
        <v>15</v>
      </c>
      <c r="G30" s="224">
        <v>28</v>
      </c>
      <c r="H30" s="224">
        <v>2</v>
      </c>
      <c r="I30" s="224"/>
      <c r="J30" s="224">
        <f t="shared" si="5"/>
        <v>45</v>
      </c>
      <c r="K30" s="224"/>
      <c r="L30" s="224"/>
      <c r="M30" s="223"/>
      <c r="N30" s="223"/>
    </row>
    <row r="31" spans="1:14" s="16" customFormat="1" x14ac:dyDescent="0.2">
      <c r="A31" s="221">
        <v>19</v>
      </c>
      <c r="B31" s="222" t="s">
        <v>173</v>
      </c>
      <c r="C31" s="223" t="s">
        <v>229</v>
      </c>
      <c r="D31" s="224">
        <v>3</v>
      </c>
      <c r="E31" s="224">
        <v>60</v>
      </c>
      <c r="F31" s="224">
        <v>30</v>
      </c>
      <c r="G31" s="224">
        <v>27</v>
      </c>
      <c r="H31" s="224">
        <v>3</v>
      </c>
      <c r="I31" s="224"/>
      <c r="J31" s="224"/>
      <c r="K31" s="224">
        <f t="shared" ref="K31:K34" si="6">E31</f>
        <v>60</v>
      </c>
      <c r="L31" s="224"/>
      <c r="M31" s="223"/>
      <c r="N31" s="223"/>
    </row>
    <row r="32" spans="1:14" s="17" customFormat="1" x14ac:dyDescent="0.2">
      <c r="A32" s="221">
        <v>20</v>
      </c>
      <c r="B32" s="222" t="s">
        <v>403</v>
      </c>
      <c r="C32" s="223" t="s">
        <v>229</v>
      </c>
      <c r="D32" s="224">
        <v>3</v>
      </c>
      <c r="E32" s="224">
        <v>52</v>
      </c>
      <c r="F32" s="224">
        <v>33</v>
      </c>
      <c r="G32" s="224">
        <v>16</v>
      </c>
      <c r="H32" s="224">
        <v>3</v>
      </c>
      <c r="I32" s="223"/>
      <c r="J32" s="223"/>
      <c r="K32" s="223">
        <f t="shared" si="6"/>
        <v>52</v>
      </c>
      <c r="L32" s="223"/>
      <c r="M32" s="223"/>
      <c r="N32" s="223"/>
    </row>
    <row r="33" spans="1:14" s="17" customFormat="1" x14ac:dyDescent="0.2">
      <c r="A33" s="221">
        <v>21</v>
      </c>
      <c r="B33" s="222" t="s">
        <v>369</v>
      </c>
      <c r="C33" s="223" t="s">
        <v>229</v>
      </c>
      <c r="D33" s="224">
        <v>3</v>
      </c>
      <c r="E33" s="224">
        <v>60</v>
      </c>
      <c r="F33" s="224">
        <v>39</v>
      </c>
      <c r="G33" s="224">
        <v>18</v>
      </c>
      <c r="H33" s="224">
        <v>3</v>
      </c>
      <c r="I33" s="223"/>
      <c r="J33" s="223"/>
      <c r="K33" s="223">
        <f t="shared" si="6"/>
        <v>60</v>
      </c>
      <c r="L33" s="223"/>
      <c r="M33" s="223"/>
      <c r="N33" s="223"/>
    </row>
    <row r="34" spans="1:14" s="16" customFormat="1" x14ac:dyDescent="0.2">
      <c r="A34" s="221">
        <v>22</v>
      </c>
      <c r="B34" s="222" t="s">
        <v>140</v>
      </c>
      <c r="C34" s="223" t="s">
        <v>229</v>
      </c>
      <c r="D34" s="224">
        <v>2</v>
      </c>
      <c r="E34" s="224">
        <v>45</v>
      </c>
      <c r="F34" s="224">
        <v>15</v>
      </c>
      <c r="G34" s="224">
        <v>28</v>
      </c>
      <c r="H34" s="224">
        <v>2</v>
      </c>
      <c r="I34" s="224"/>
      <c r="J34" s="224"/>
      <c r="K34" s="224">
        <f t="shared" si="6"/>
        <v>45</v>
      </c>
      <c r="L34" s="224"/>
      <c r="M34" s="223"/>
      <c r="N34" s="223"/>
    </row>
    <row r="35" spans="1:14" s="16" customFormat="1" x14ac:dyDescent="0.2">
      <c r="A35" s="221">
        <v>23</v>
      </c>
      <c r="B35" s="222" t="s">
        <v>176</v>
      </c>
      <c r="C35" s="223" t="s">
        <v>229</v>
      </c>
      <c r="D35" s="224">
        <v>4</v>
      </c>
      <c r="E35" s="224">
        <v>75</v>
      </c>
      <c r="F35" s="224">
        <v>45</v>
      </c>
      <c r="G35" s="224">
        <v>27</v>
      </c>
      <c r="H35" s="224">
        <v>3</v>
      </c>
      <c r="I35" s="224"/>
      <c r="J35" s="224"/>
      <c r="K35" s="224">
        <v>75</v>
      </c>
      <c r="L35" s="224"/>
      <c r="M35" s="223"/>
      <c r="N35" s="223"/>
    </row>
    <row r="36" spans="1:14" s="17" customFormat="1" x14ac:dyDescent="0.2">
      <c r="A36" s="221">
        <v>24</v>
      </c>
      <c r="B36" s="222" t="s">
        <v>177</v>
      </c>
      <c r="C36" s="223" t="s">
        <v>229</v>
      </c>
      <c r="D36" s="224">
        <v>3</v>
      </c>
      <c r="E36" s="224">
        <v>60</v>
      </c>
      <c r="F36" s="224">
        <v>30</v>
      </c>
      <c r="G36" s="224">
        <v>27</v>
      </c>
      <c r="H36" s="224">
        <v>3</v>
      </c>
      <c r="I36" s="224"/>
      <c r="J36" s="224"/>
      <c r="K36" s="224">
        <v>60</v>
      </c>
      <c r="L36" s="224"/>
      <c r="M36" s="223"/>
      <c r="N36" s="223"/>
    </row>
    <row r="37" spans="1:14" s="17" customFormat="1" x14ac:dyDescent="0.2">
      <c r="A37" s="221">
        <v>25</v>
      </c>
      <c r="B37" s="222" t="s">
        <v>96</v>
      </c>
      <c r="C37" s="223" t="s">
        <v>226</v>
      </c>
      <c r="D37" s="223">
        <v>2</v>
      </c>
      <c r="E37" s="223">
        <v>30</v>
      </c>
      <c r="F37" s="223">
        <v>15</v>
      </c>
      <c r="G37" s="223">
        <v>13</v>
      </c>
      <c r="H37" s="223">
        <v>2</v>
      </c>
      <c r="I37" s="223"/>
      <c r="J37" s="225"/>
      <c r="K37" s="223">
        <v>30</v>
      </c>
      <c r="L37" s="223"/>
      <c r="M37" s="223"/>
      <c r="N37" s="223"/>
    </row>
    <row r="38" spans="1:14" s="17" customFormat="1" x14ac:dyDescent="0.2">
      <c r="A38" s="221">
        <v>26</v>
      </c>
      <c r="B38" s="222" t="s">
        <v>370</v>
      </c>
      <c r="C38" s="223" t="s">
        <v>229</v>
      </c>
      <c r="D38" s="224">
        <v>3</v>
      </c>
      <c r="E38" s="224">
        <v>60</v>
      </c>
      <c r="F38" s="224">
        <v>39</v>
      </c>
      <c r="G38" s="224">
        <v>18</v>
      </c>
      <c r="H38" s="224">
        <v>3</v>
      </c>
      <c r="I38" s="223"/>
      <c r="J38" s="223"/>
      <c r="K38" s="223">
        <v>60</v>
      </c>
      <c r="L38" s="223"/>
      <c r="M38" s="220"/>
      <c r="N38" s="223"/>
    </row>
    <row r="39" spans="1:14" s="17" customFormat="1" x14ac:dyDescent="0.2">
      <c r="A39" s="221">
        <v>27</v>
      </c>
      <c r="B39" s="226" t="s">
        <v>404</v>
      </c>
      <c r="C39" s="223" t="s">
        <v>229</v>
      </c>
      <c r="D39" s="224">
        <v>2</v>
      </c>
      <c r="E39" s="224">
        <v>40</v>
      </c>
      <c r="F39" s="224">
        <v>26</v>
      </c>
      <c r="G39" s="224">
        <v>12</v>
      </c>
      <c r="H39" s="224">
        <v>2</v>
      </c>
      <c r="I39" s="223"/>
      <c r="J39" s="223"/>
      <c r="K39" s="223"/>
      <c r="L39" s="223">
        <f t="shared" ref="L39:L41" si="7">E39</f>
        <v>40</v>
      </c>
      <c r="M39" s="220"/>
      <c r="N39" s="223"/>
    </row>
    <row r="40" spans="1:14" s="16" customFormat="1" x14ac:dyDescent="0.2">
      <c r="A40" s="221">
        <v>28</v>
      </c>
      <c r="B40" s="222" t="s">
        <v>405</v>
      </c>
      <c r="C40" s="223" t="s">
        <v>229</v>
      </c>
      <c r="D40" s="224">
        <v>3</v>
      </c>
      <c r="E40" s="224">
        <v>60</v>
      </c>
      <c r="F40" s="224">
        <v>39</v>
      </c>
      <c r="G40" s="224">
        <v>18</v>
      </c>
      <c r="H40" s="224">
        <v>3</v>
      </c>
      <c r="I40" s="223"/>
      <c r="J40" s="223"/>
      <c r="K40" s="223"/>
      <c r="L40" s="223">
        <f t="shared" si="7"/>
        <v>60</v>
      </c>
      <c r="M40" s="220"/>
      <c r="N40" s="223"/>
    </row>
    <row r="41" spans="1:14" s="16" customFormat="1" x14ac:dyDescent="0.2">
      <c r="A41" s="221">
        <v>29</v>
      </c>
      <c r="B41" s="222" t="s">
        <v>565</v>
      </c>
      <c r="C41" s="223" t="s">
        <v>229</v>
      </c>
      <c r="D41" s="224">
        <v>3</v>
      </c>
      <c r="E41" s="224">
        <v>54</v>
      </c>
      <c r="F41" s="224">
        <v>39</v>
      </c>
      <c r="G41" s="224">
        <v>12</v>
      </c>
      <c r="H41" s="224">
        <v>3</v>
      </c>
      <c r="I41" s="223"/>
      <c r="J41" s="223"/>
      <c r="K41" s="223"/>
      <c r="L41" s="223">
        <f t="shared" si="7"/>
        <v>54</v>
      </c>
      <c r="M41" s="220"/>
      <c r="N41" s="223"/>
    </row>
    <row r="42" spans="1:14" s="17" customFormat="1" x14ac:dyDescent="0.2">
      <c r="A42" s="221">
        <v>30</v>
      </c>
      <c r="B42" s="222" t="s">
        <v>178</v>
      </c>
      <c r="C42" s="223" t="s">
        <v>228</v>
      </c>
      <c r="D42" s="224">
        <v>5</v>
      </c>
      <c r="E42" s="224">
        <v>195</v>
      </c>
      <c r="F42" s="224">
        <v>10</v>
      </c>
      <c r="G42" s="224">
        <v>180</v>
      </c>
      <c r="H42" s="224">
        <v>5</v>
      </c>
      <c r="I42" s="224"/>
      <c r="J42" s="224"/>
      <c r="K42" s="224"/>
      <c r="L42" s="224">
        <v>195</v>
      </c>
      <c r="M42" s="223"/>
      <c r="N42" s="223"/>
    </row>
    <row r="43" spans="1:14" s="17" customFormat="1" x14ac:dyDescent="0.2">
      <c r="A43" s="218" t="s">
        <v>94</v>
      </c>
      <c r="B43" s="219" t="s">
        <v>180</v>
      </c>
      <c r="C43" s="220"/>
      <c r="D43" s="220">
        <f t="shared" ref="D43:M43" si="8">D44+D45</f>
        <v>4</v>
      </c>
      <c r="E43" s="220">
        <f t="shared" si="8"/>
        <v>60</v>
      </c>
      <c r="F43" s="220">
        <f t="shared" si="8"/>
        <v>30</v>
      </c>
      <c r="G43" s="220">
        <f t="shared" si="8"/>
        <v>26</v>
      </c>
      <c r="H43" s="220">
        <f t="shared" si="8"/>
        <v>4</v>
      </c>
      <c r="I43" s="220">
        <f t="shared" si="8"/>
        <v>0</v>
      </c>
      <c r="J43" s="220">
        <f t="shared" si="8"/>
        <v>0</v>
      </c>
      <c r="K43" s="220">
        <f t="shared" si="8"/>
        <v>0</v>
      </c>
      <c r="L43" s="220">
        <f t="shared" si="8"/>
        <v>60</v>
      </c>
      <c r="M43" s="220">
        <f t="shared" si="8"/>
        <v>0</v>
      </c>
      <c r="N43" s="220"/>
    </row>
    <row r="44" spans="1:14" s="16" customFormat="1" x14ac:dyDescent="0.2">
      <c r="A44" s="221">
        <v>31</v>
      </c>
      <c r="B44" s="217" t="s">
        <v>179</v>
      </c>
      <c r="C44" s="223" t="s">
        <v>226</v>
      </c>
      <c r="D44" s="224">
        <v>2</v>
      </c>
      <c r="E44" s="224">
        <v>30</v>
      </c>
      <c r="F44" s="224">
        <v>15</v>
      </c>
      <c r="G44" s="224">
        <v>13</v>
      </c>
      <c r="H44" s="224">
        <v>2</v>
      </c>
      <c r="I44" s="224"/>
      <c r="J44" s="224"/>
      <c r="K44" s="224"/>
      <c r="L44" s="224">
        <f t="shared" ref="L44:L45" si="9">E44</f>
        <v>30</v>
      </c>
      <c r="M44" s="223"/>
      <c r="N44" s="223"/>
    </row>
    <row r="45" spans="1:14" s="17" customFormat="1" x14ac:dyDescent="0.2">
      <c r="A45" s="221">
        <v>32</v>
      </c>
      <c r="B45" s="217" t="s">
        <v>161</v>
      </c>
      <c r="C45" s="223" t="s">
        <v>226</v>
      </c>
      <c r="D45" s="224">
        <v>2</v>
      </c>
      <c r="E45" s="224">
        <v>30</v>
      </c>
      <c r="F45" s="224">
        <v>15</v>
      </c>
      <c r="G45" s="224">
        <v>13</v>
      </c>
      <c r="H45" s="224">
        <v>2</v>
      </c>
      <c r="I45" s="227"/>
      <c r="J45" s="224"/>
      <c r="K45" s="224"/>
      <c r="L45" s="224">
        <f t="shared" si="9"/>
        <v>30</v>
      </c>
      <c r="M45" s="223"/>
      <c r="N45" s="223"/>
    </row>
    <row r="46" spans="1:14" s="16" customFormat="1" ht="31.5" x14ac:dyDescent="0.2">
      <c r="A46" s="218" t="s">
        <v>59</v>
      </c>
      <c r="B46" s="219" t="s">
        <v>568</v>
      </c>
      <c r="C46" s="220"/>
      <c r="D46" s="220">
        <f t="shared" ref="D46:M46" si="10">D47+D48</f>
        <v>10</v>
      </c>
      <c r="E46" s="220">
        <f t="shared" si="10"/>
        <v>450</v>
      </c>
      <c r="F46" s="220">
        <f t="shared" si="10"/>
        <v>25</v>
      </c>
      <c r="G46" s="220">
        <f t="shared" si="10"/>
        <v>420</v>
      </c>
      <c r="H46" s="220">
        <f t="shared" si="10"/>
        <v>5</v>
      </c>
      <c r="I46" s="220">
        <f t="shared" si="10"/>
        <v>0</v>
      </c>
      <c r="J46" s="220">
        <f t="shared" si="10"/>
        <v>0</v>
      </c>
      <c r="K46" s="220">
        <f t="shared" si="10"/>
        <v>0</v>
      </c>
      <c r="L46" s="220">
        <f t="shared" si="10"/>
        <v>0</v>
      </c>
      <c r="M46" s="220">
        <f t="shared" si="10"/>
        <v>450</v>
      </c>
      <c r="N46" s="220"/>
    </row>
    <row r="47" spans="1:14" s="17" customFormat="1" x14ac:dyDescent="0.2">
      <c r="A47" s="221">
        <v>33</v>
      </c>
      <c r="B47" s="222" t="s">
        <v>62</v>
      </c>
      <c r="C47" s="223" t="s">
        <v>228</v>
      </c>
      <c r="D47" s="224">
        <v>5</v>
      </c>
      <c r="E47" s="224">
        <f>D47*45</f>
        <v>225</v>
      </c>
      <c r="F47" s="224">
        <v>10</v>
      </c>
      <c r="G47" s="224">
        <v>210</v>
      </c>
      <c r="H47" s="224">
        <v>5</v>
      </c>
      <c r="I47" s="224"/>
      <c r="J47" s="224"/>
      <c r="K47" s="224"/>
      <c r="L47" s="224"/>
      <c r="M47" s="223">
        <f t="shared" ref="M47:M48" si="11">E47</f>
        <v>225</v>
      </c>
      <c r="N47" s="223"/>
    </row>
    <row r="48" spans="1:14" s="88" customFormat="1" x14ac:dyDescent="0.25">
      <c r="A48" s="221">
        <v>34</v>
      </c>
      <c r="B48" s="222" t="s">
        <v>627</v>
      </c>
      <c r="C48" s="223"/>
      <c r="D48" s="224">
        <v>5</v>
      </c>
      <c r="E48" s="224">
        <v>225</v>
      </c>
      <c r="F48" s="224">
        <v>15</v>
      </c>
      <c r="G48" s="224">
        <f>E48-F48</f>
        <v>210</v>
      </c>
      <c r="H48" s="224"/>
      <c r="I48" s="224"/>
      <c r="J48" s="224"/>
      <c r="K48" s="224"/>
      <c r="L48" s="224"/>
      <c r="M48" s="223">
        <f t="shared" si="11"/>
        <v>225</v>
      </c>
      <c r="N48" s="223"/>
    </row>
    <row r="49" spans="1:15" s="88" customFormat="1" x14ac:dyDescent="0.25">
      <c r="A49" s="228" t="s">
        <v>146</v>
      </c>
      <c r="B49" s="222" t="s">
        <v>98</v>
      </c>
      <c r="C49" s="225"/>
      <c r="D49" s="223"/>
      <c r="E49" s="223"/>
      <c r="F49" s="216"/>
      <c r="G49" s="216"/>
      <c r="H49" s="216"/>
      <c r="I49" s="224"/>
      <c r="J49" s="224"/>
      <c r="K49" s="224"/>
      <c r="L49" s="224"/>
      <c r="M49" s="223"/>
      <c r="N49" s="223"/>
    </row>
    <row r="50" spans="1:15" x14ac:dyDescent="0.25">
      <c r="A50" s="228" t="s">
        <v>147</v>
      </c>
      <c r="B50" s="229" t="s">
        <v>555</v>
      </c>
      <c r="C50" s="225" t="s">
        <v>229</v>
      </c>
      <c r="D50" s="223">
        <v>5</v>
      </c>
      <c r="E50" s="216">
        <v>150</v>
      </c>
      <c r="F50" s="216">
        <v>60</v>
      </c>
      <c r="G50" s="216">
        <v>85</v>
      </c>
      <c r="H50" s="216">
        <v>5</v>
      </c>
      <c r="I50" s="224"/>
      <c r="J50" s="224"/>
      <c r="K50" s="224"/>
      <c r="L50" s="224"/>
      <c r="M50" s="223"/>
      <c r="N50" s="223"/>
    </row>
    <row r="51" spans="1:15" x14ac:dyDescent="0.25">
      <c r="A51" s="319" t="s">
        <v>137</v>
      </c>
      <c r="B51" s="315"/>
      <c r="C51" s="230"/>
      <c r="D51" s="231">
        <f t="shared" ref="D51:M51" si="12">D46+D17+D9</f>
        <v>98</v>
      </c>
      <c r="E51" s="231">
        <f t="shared" si="12"/>
        <v>2291</v>
      </c>
      <c r="F51" s="231">
        <f t="shared" si="12"/>
        <v>842</v>
      </c>
      <c r="G51" s="231">
        <f t="shared" si="12"/>
        <v>1353</v>
      </c>
      <c r="H51" s="231">
        <f t="shared" si="12"/>
        <v>96</v>
      </c>
      <c r="I51" s="231">
        <f t="shared" si="12"/>
        <v>465</v>
      </c>
      <c r="J51" s="231">
        <f t="shared" si="12"/>
        <v>435</v>
      </c>
      <c r="K51" s="231">
        <f t="shared" si="12"/>
        <v>502</v>
      </c>
      <c r="L51" s="231">
        <f t="shared" si="12"/>
        <v>439</v>
      </c>
      <c r="M51" s="231">
        <f t="shared" si="12"/>
        <v>450</v>
      </c>
      <c r="N51" s="220"/>
      <c r="O51" s="88" t="s">
        <v>624</v>
      </c>
    </row>
    <row r="52" spans="1:15" x14ac:dyDescent="0.25">
      <c r="A52" s="167"/>
      <c r="B52" s="167"/>
      <c r="C52" s="232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</row>
    <row r="53" spans="1:15" ht="34.5" customHeight="1" x14ac:dyDescent="0.25">
      <c r="A53" s="317" t="s">
        <v>647</v>
      </c>
      <c r="B53" s="318"/>
      <c r="C53" s="318"/>
      <c r="D53" s="318"/>
      <c r="E53" s="318"/>
      <c r="F53" s="318"/>
      <c r="G53" s="318"/>
      <c r="H53" s="318"/>
      <c r="I53" s="318"/>
      <c r="J53" s="318"/>
      <c r="K53" s="318"/>
      <c r="L53" s="318"/>
      <c r="M53" s="318"/>
      <c r="N53" s="318"/>
    </row>
    <row r="54" spans="1:15" ht="39.75" customHeight="1" x14ac:dyDescent="0.25">
      <c r="A54" s="150"/>
      <c r="B54" s="289"/>
      <c r="C54" s="289"/>
      <c r="D54" s="289"/>
      <c r="E54" s="289"/>
      <c r="F54" s="289"/>
      <c r="G54" s="289"/>
      <c r="H54" s="289"/>
      <c r="I54" s="289"/>
      <c r="J54" s="289"/>
      <c r="K54" s="289"/>
      <c r="L54" s="289"/>
      <c r="M54" s="289"/>
      <c r="N54" s="289"/>
    </row>
  </sheetData>
  <mergeCells count="14">
    <mergeCell ref="A1:H1"/>
    <mergeCell ref="A2:H2"/>
    <mergeCell ref="A3:H3"/>
    <mergeCell ref="A4:M4"/>
    <mergeCell ref="A5:N5"/>
    <mergeCell ref="B54:N54"/>
    <mergeCell ref="A7:A8"/>
    <mergeCell ref="B7:B8"/>
    <mergeCell ref="D7:D8"/>
    <mergeCell ref="E7:H7"/>
    <mergeCell ref="A51:B51"/>
    <mergeCell ref="C7:C8"/>
    <mergeCell ref="A53:N53"/>
    <mergeCell ref="N7:N8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D3CCC-61BB-46F1-9E50-C64B3ED04CB3}">
  <sheetPr>
    <tabColor rgb="FF00B050"/>
  </sheetPr>
  <dimension ref="A1:P56"/>
  <sheetViews>
    <sheetView topLeftCell="A23" zoomScaleNormal="100" workbookViewId="0">
      <selection activeCell="P39" sqref="P39"/>
    </sheetView>
  </sheetViews>
  <sheetFormatPr defaultColWidth="9" defaultRowHeight="15.75" x14ac:dyDescent="0.25"/>
  <cols>
    <col min="1" max="1" width="4.75" style="82" customWidth="1"/>
    <col min="2" max="2" width="35.75" style="80" customWidth="1"/>
    <col min="3" max="3" width="8.5" style="82" customWidth="1"/>
    <col min="4" max="4" width="7.75" style="82" customWidth="1"/>
    <col min="5" max="5" width="6.875" style="82" customWidth="1"/>
    <col min="6" max="6" width="6.125" style="82" customWidth="1"/>
    <col min="7" max="7" width="6" style="82" customWidth="1"/>
    <col min="8" max="8" width="7.25" style="82" customWidth="1"/>
    <col min="9" max="10" width="8" style="82" customWidth="1"/>
    <col min="11" max="13" width="8" style="83" customWidth="1"/>
    <col min="14" max="14" width="4.75" style="80" customWidth="1"/>
    <col min="15" max="16" width="9" style="80"/>
    <col min="17" max="17" width="18.125" style="80" customWidth="1"/>
    <col min="18" max="16384" width="9" style="80"/>
  </cols>
  <sheetData>
    <row r="1" spans="1:16" s="3" customFormat="1" x14ac:dyDescent="0.25">
      <c r="A1" s="302" t="s">
        <v>0</v>
      </c>
      <c r="B1" s="302"/>
      <c r="C1" s="302"/>
      <c r="D1" s="302"/>
      <c r="E1" s="302"/>
      <c r="F1" s="302"/>
      <c r="G1" s="302"/>
      <c r="H1" s="302"/>
      <c r="I1" s="1"/>
      <c r="J1" s="2"/>
      <c r="K1" s="1"/>
      <c r="L1" s="2"/>
      <c r="M1" s="1"/>
    </row>
    <row r="2" spans="1:16" s="3" customFormat="1" ht="15" customHeight="1" x14ac:dyDescent="0.25">
      <c r="A2" s="302" t="s">
        <v>182</v>
      </c>
      <c r="B2" s="302"/>
      <c r="C2" s="302"/>
      <c r="D2" s="302"/>
      <c r="E2" s="302"/>
      <c r="F2" s="302"/>
      <c r="G2" s="302"/>
      <c r="H2" s="302"/>
      <c r="I2" s="1"/>
      <c r="J2" s="2"/>
      <c r="K2" s="1"/>
      <c r="L2" s="2"/>
      <c r="M2" s="1"/>
    </row>
    <row r="3" spans="1:16" s="3" customFormat="1" ht="7.5" customHeight="1" x14ac:dyDescent="0.25">
      <c r="A3" s="303" t="s">
        <v>2</v>
      </c>
      <c r="B3" s="304"/>
      <c r="C3" s="304"/>
      <c r="D3" s="304"/>
      <c r="E3" s="304"/>
      <c r="F3" s="304"/>
      <c r="G3" s="304"/>
      <c r="H3" s="304"/>
      <c r="I3" s="1"/>
      <c r="J3" s="2"/>
      <c r="K3" s="1"/>
      <c r="L3" s="2"/>
      <c r="M3" s="1"/>
    </row>
    <row r="4" spans="1:16" s="3" customFormat="1" ht="27.75" customHeight="1" x14ac:dyDescent="0.35">
      <c r="A4" s="305" t="s">
        <v>618</v>
      </c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4"/>
      <c r="O4" s="4"/>
      <c r="P4" s="4"/>
    </row>
    <row r="5" spans="1:16" s="6" customFormat="1" ht="30" customHeight="1" x14ac:dyDescent="0.35">
      <c r="A5" s="306" t="s">
        <v>646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5"/>
      <c r="P5" s="5"/>
    </row>
    <row r="6" spans="1:16" s="7" customFormat="1" ht="23.25" customHeight="1" x14ac:dyDescent="0.2">
      <c r="A6" s="7" t="s">
        <v>183</v>
      </c>
      <c r="C6" s="8"/>
      <c r="D6" s="8"/>
      <c r="E6" s="8"/>
      <c r="F6" s="8"/>
      <c r="G6" s="8"/>
      <c r="H6" s="8"/>
      <c r="I6" s="9"/>
      <c r="J6" s="9" t="s">
        <v>69</v>
      </c>
      <c r="K6" s="8"/>
      <c r="L6" s="8"/>
      <c r="M6" s="9"/>
      <c r="N6" s="15"/>
    </row>
    <row r="7" spans="1:16" s="8" customFormat="1" ht="27.75" customHeight="1" x14ac:dyDescent="0.2">
      <c r="A7" s="290" t="s">
        <v>5</v>
      </c>
      <c r="B7" s="292" t="s">
        <v>6</v>
      </c>
      <c r="C7" s="294" t="s">
        <v>225</v>
      </c>
      <c r="D7" s="294" t="s">
        <v>70</v>
      </c>
      <c r="E7" s="295" t="s">
        <v>71</v>
      </c>
      <c r="F7" s="296"/>
      <c r="G7" s="296"/>
      <c r="H7" s="297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99" t="s">
        <v>467</v>
      </c>
    </row>
    <row r="8" spans="1:16" s="8" customFormat="1" ht="63" x14ac:dyDescent="0.2">
      <c r="A8" s="291"/>
      <c r="B8" s="293"/>
      <c r="C8" s="298"/>
      <c r="D8" s="291"/>
      <c r="E8" s="10" t="s">
        <v>15</v>
      </c>
      <c r="F8" s="12" t="s">
        <v>16</v>
      </c>
      <c r="G8" s="12" t="s">
        <v>17</v>
      </c>
      <c r="H8" s="12" t="s">
        <v>18</v>
      </c>
      <c r="I8" s="30" t="s">
        <v>615</v>
      </c>
      <c r="J8" s="12" t="s">
        <v>473</v>
      </c>
      <c r="K8" s="30" t="s">
        <v>539</v>
      </c>
      <c r="L8" s="30" t="s">
        <v>540</v>
      </c>
      <c r="M8" s="12" t="s">
        <v>616</v>
      </c>
      <c r="N8" s="300"/>
    </row>
    <row r="9" spans="1:16" s="16" customFormat="1" ht="20.100000000000001" customHeight="1" x14ac:dyDescent="0.2">
      <c r="A9" s="28" t="s">
        <v>19</v>
      </c>
      <c r="B9" s="52" t="s">
        <v>20</v>
      </c>
      <c r="C9" s="84"/>
      <c r="D9" s="28">
        <f t="shared" ref="D9:M9" si="0">SUM(D10:D16)</f>
        <v>19</v>
      </c>
      <c r="E9" s="28">
        <f t="shared" si="0"/>
        <v>435</v>
      </c>
      <c r="F9" s="28">
        <f t="shared" si="0"/>
        <v>157</v>
      </c>
      <c r="G9" s="28">
        <f t="shared" si="0"/>
        <v>255</v>
      </c>
      <c r="H9" s="28">
        <f t="shared" si="0"/>
        <v>23</v>
      </c>
      <c r="I9" s="28">
        <f t="shared" si="0"/>
        <v>225</v>
      </c>
      <c r="J9" s="28">
        <f t="shared" si="0"/>
        <v>105</v>
      </c>
      <c r="K9" s="28">
        <f t="shared" si="0"/>
        <v>0</v>
      </c>
      <c r="L9" s="28">
        <f t="shared" si="0"/>
        <v>105</v>
      </c>
      <c r="M9" s="28">
        <f t="shared" si="0"/>
        <v>0</v>
      </c>
      <c r="N9" s="28"/>
    </row>
    <row r="10" spans="1:16" s="17" customFormat="1" ht="18" customHeight="1" x14ac:dyDescent="0.2">
      <c r="A10" s="95">
        <v>1</v>
      </c>
      <c r="B10" s="48" t="s">
        <v>376</v>
      </c>
      <c r="C10" s="29" t="s">
        <v>429</v>
      </c>
      <c r="D10" s="29">
        <v>5</v>
      </c>
      <c r="E10" s="29">
        <v>75</v>
      </c>
      <c r="F10" s="29">
        <v>41</v>
      </c>
      <c r="G10" s="29">
        <v>29</v>
      </c>
      <c r="H10" s="29">
        <v>5</v>
      </c>
      <c r="I10" s="97"/>
      <c r="J10" s="29"/>
      <c r="K10" s="29"/>
      <c r="L10" s="29">
        <v>75</v>
      </c>
      <c r="M10" s="29"/>
      <c r="N10" s="29"/>
    </row>
    <row r="11" spans="1:16" s="17" customFormat="1" ht="18" customHeight="1" x14ac:dyDescent="0.2">
      <c r="A11" s="95">
        <v>2</v>
      </c>
      <c r="B11" s="48" t="s">
        <v>24</v>
      </c>
      <c r="C11" s="29" t="s">
        <v>229</v>
      </c>
      <c r="D11" s="29">
        <v>3</v>
      </c>
      <c r="E11" s="29">
        <v>75</v>
      </c>
      <c r="F11" s="29">
        <v>15</v>
      </c>
      <c r="G11" s="29">
        <v>58</v>
      </c>
      <c r="H11" s="29">
        <v>2</v>
      </c>
      <c r="I11" s="97"/>
      <c r="J11" s="29">
        <v>75</v>
      </c>
      <c r="K11" s="29"/>
      <c r="L11" s="29"/>
      <c r="M11" s="29"/>
      <c r="N11" s="29"/>
    </row>
    <row r="12" spans="1:16" s="17" customFormat="1" ht="18" customHeight="1" x14ac:dyDescent="0.2">
      <c r="A12" s="95">
        <v>3</v>
      </c>
      <c r="B12" s="48" t="s">
        <v>22</v>
      </c>
      <c r="C12" s="29" t="s">
        <v>429</v>
      </c>
      <c r="D12" s="29">
        <v>2</v>
      </c>
      <c r="E12" s="29">
        <v>30</v>
      </c>
      <c r="F12" s="29">
        <v>18</v>
      </c>
      <c r="G12" s="29">
        <v>10</v>
      </c>
      <c r="H12" s="29">
        <v>2</v>
      </c>
      <c r="I12" s="97"/>
      <c r="J12" s="29"/>
      <c r="K12" s="29"/>
      <c r="L12" s="29">
        <v>30</v>
      </c>
      <c r="M12" s="29"/>
      <c r="N12" s="29"/>
    </row>
    <row r="13" spans="1:16" s="17" customFormat="1" ht="18" customHeight="1" x14ac:dyDescent="0.2">
      <c r="A13" s="95">
        <v>4</v>
      </c>
      <c r="B13" s="48" t="s">
        <v>26</v>
      </c>
      <c r="C13" s="29" t="s">
        <v>229</v>
      </c>
      <c r="D13" s="29">
        <v>2</v>
      </c>
      <c r="E13" s="29">
        <v>60</v>
      </c>
      <c r="F13" s="29">
        <v>21</v>
      </c>
      <c r="G13" s="29">
        <v>36</v>
      </c>
      <c r="H13" s="29">
        <v>3</v>
      </c>
      <c r="I13" s="97">
        <v>60</v>
      </c>
      <c r="J13" s="29"/>
      <c r="K13" s="29" t="s">
        <v>25</v>
      </c>
      <c r="L13" s="29"/>
      <c r="M13" s="29"/>
      <c r="N13" s="29"/>
    </row>
    <row r="14" spans="1:16" s="17" customFormat="1" ht="18" customHeight="1" x14ac:dyDescent="0.2">
      <c r="A14" s="95">
        <v>5</v>
      </c>
      <c r="B14" s="48" t="s">
        <v>27</v>
      </c>
      <c r="C14" s="29" t="s">
        <v>229</v>
      </c>
      <c r="D14" s="29">
        <v>2</v>
      </c>
      <c r="E14" s="29">
        <v>60</v>
      </c>
      <c r="F14" s="29">
        <v>21</v>
      </c>
      <c r="G14" s="29">
        <v>36</v>
      </c>
      <c r="H14" s="29">
        <v>3</v>
      </c>
      <c r="I14" s="97">
        <v>60</v>
      </c>
      <c r="J14" s="29"/>
      <c r="K14" s="29"/>
      <c r="L14" s="29"/>
      <c r="M14" s="29"/>
      <c r="N14" s="29"/>
    </row>
    <row r="15" spans="1:16" s="17" customFormat="1" ht="18" customHeight="1" x14ac:dyDescent="0.2">
      <c r="A15" s="95">
        <v>6</v>
      </c>
      <c r="B15" s="48" t="s">
        <v>23</v>
      </c>
      <c r="C15" s="29" t="s">
        <v>429</v>
      </c>
      <c r="D15" s="29">
        <v>2</v>
      </c>
      <c r="E15" s="29">
        <v>60</v>
      </c>
      <c r="F15" s="29">
        <v>5</v>
      </c>
      <c r="G15" s="29">
        <v>51</v>
      </c>
      <c r="H15" s="29">
        <v>4</v>
      </c>
      <c r="I15" s="97">
        <v>30</v>
      </c>
      <c r="J15" s="29">
        <v>30</v>
      </c>
      <c r="K15" s="29"/>
      <c r="L15" s="29"/>
      <c r="M15" s="29"/>
      <c r="N15" s="29"/>
    </row>
    <row r="16" spans="1:16" s="17" customFormat="1" ht="18" customHeight="1" x14ac:dyDescent="0.2">
      <c r="A16" s="95">
        <v>7</v>
      </c>
      <c r="B16" s="48" t="s">
        <v>170</v>
      </c>
      <c r="C16" s="29" t="s">
        <v>429</v>
      </c>
      <c r="D16" s="29">
        <v>3</v>
      </c>
      <c r="E16" s="29">
        <v>75</v>
      </c>
      <c r="F16" s="29">
        <v>36</v>
      </c>
      <c r="G16" s="29">
        <v>35</v>
      </c>
      <c r="H16" s="29">
        <v>4</v>
      </c>
      <c r="I16" s="97">
        <v>75</v>
      </c>
      <c r="J16" s="29"/>
      <c r="K16" s="29"/>
      <c r="L16" s="29"/>
      <c r="M16" s="29"/>
      <c r="N16" s="29"/>
    </row>
    <row r="17" spans="1:14" s="16" customFormat="1" ht="20.100000000000001" customHeight="1" x14ac:dyDescent="0.2">
      <c r="A17" s="28" t="s">
        <v>28</v>
      </c>
      <c r="B17" s="32" t="s">
        <v>100</v>
      </c>
      <c r="C17" s="28"/>
      <c r="D17" s="28">
        <f t="shared" ref="D17:M17" si="1">D18+D23+D37</f>
        <v>51</v>
      </c>
      <c r="E17" s="28">
        <f t="shared" si="1"/>
        <v>990</v>
      </c>
      <c r="F17" s="28">
        <f t="shared" si="1"/>
        <v>359</v>
      </c>
      <c r="G17" s="28">
        <f t="shared" si="1"/>
        <v>555</v>
      </c>
      <c r="H17" s="28">
        <f t="shared" si="1"/>
        <v>76</v>
      </c>
      <c r="I17" s="28">
        <f t="shared" si="1"/>
        <v>225</v>
      </c>
      <c r="J17" s="28">
        <f t="shared" si="1"/>
        <v>300</v>
      </c>
      <c r="K17" s="28">
        <f t="shared" si="1"/>
        <v>240</v>
      </c>
      <c r="L17" s="28">
        <f t="shared" si="1"/>
        <v>225</v>
      </c>
      <c r="M17" s="28">
        <f t="shared" si="1"/>
        <v>0</v>
      </c>
      <c r="N17" s="28"/>
    </row>
    <row r="18" spans="1:14" s="17" customFormat="1" ht="20.100000000000001" customHeight="1" x14ac:dyDescent="0.2">
      <c r="A18" s="28" t="s">
        <v>30</v>
      </c>
      <c r="B18" s="32" t="s">
        <v>31</v>
      </c>
      <c r="C18" s="28"/>
      <c r="D18" s="28">
        <f>SUM(D19:D22)</f>
        <v>9</v>
      </c>
      <c r="E18" s="28">
        <f t="shared" ref="E18:M18" si="2">SUM(E19:E22)</f>
        <v>135</v>
      </c>
      <c r="F18" s="28">
        <f t="shared" si="2"/>
        <v>93</v>
      </c>
      <c r="G18" s="28">
        <f t="shared" si="2"/>
        <v>30</v>
      </c>
      <c r="H18" s="28">
        <f t="shared" si="2"/>
        <v>12</v>
      </c>
      <c r="I18" s="28">
        <f t="shared" si="2"/>
        <v>105</v>
      </c>
      <c r="J18" s="28">
        <f t="shared" si="2"/>
        <v>0</v>
      </c>
      <c r="K18" s="28">
        <f t="shared" si="2"/>
        <v>30</v>
      </c>
      <c r="L18" s="28">
        <f t="shared" si="2"/>
        <v>0</v>
      </c>
      <c r="M18" s="28">
        <f t="shared" si="2"/>
        <v>0</v>
      </c>
      <c r="N18" s="28"/>
    </row>
    <row r="19" spans="1:14" s="17" customFormat="1" ht="20.100000000000001" customHeight="1" x14ac:dyDescent="0.2">
      <c r="A19" s="29">
        <v>8</v>
      </c>
      <c r="B19" s="48" t="s">
        <v>194</v>
      </c>
      <c r="C19" s="29" t="s">
        <v>226</v>
      </c>
      <c r="D19" s="29">
        <v>2</v>
      </c>
      <c r="E19" s="29">
        <v>30</v>
      </c>
      <c r="F19" s="29">
        <v>27</v>
      </c>
      <c r="G19" s="29">
        <v>0</v>
      </c>
      <c r="H19" s="29">
        <v>3</v>
      </c>
      <c r="I19" s="29">
        <v>30</v>
      </c>
      <c r="J19" s="29"/>
      <c r="K19" s="29"/>
      <c r="L19" s="29"/>
      <c r="M19" s="29"/>
      <c r="N19" s="29"/>
    </row>
    <row r="20" spans="1:14" s="17" customFormat="1" ht="20.100000000000001" customHeight="1" x14ac:dyDescent="0.2">
      <c r="A20" s="29">
        <v>9</v>
      </c>
      <c r="B20" s="48" t="s">
        <v>150</v>
      </c>
      <c r="C20" s="29" t="s">
        <v>226</v>
      </c>
      <c r="D20" s="29">
        <v>2</v>
      </c>
      <c r="E20" s="29">
        <v>30</v>
      </c>
      <c r="F20" s="29">
        <v>28</v>
      </c>
      <c r="G20" s="29">
        <v>0</v>
      </c>
      <c r="H20" s="29">
        <v>2</v>
      </c>
      <c r="I20" s="29"/>
      <c r="J20" s="29"/>
      <c r="K20" s="29">
        <v>30</v>
      </c>
      <c r="L20" s="29"/>
      <c r="M20" s="29"/>
      <c r="N20" s="29"/>
    </row>
    <row r="21" spans="1:14" s="17" customFormat="1" ht="20.100000000000001" customHeight="1" x14ac:dyDescent="0.2">
      <c r="A21" s="29">
        <v>10</v>
      </c>
      <c r="B21" s="53" t="s">
        <v>184</v>
      </c>
      <c r="C21" s="29" t="s">
        <v>226</v>
      </c>
      <c r="D21" s="54">
        <v>2</v>
      </c>
      <c r="E21" s="54">
        <v>30</v>
      </c>
      <c r="F21" s="54">
        <v>10</v>
      </c>
      <c r="G21" s="54">
        <v>15</v>
      </c>
      <c r="H21" s="54">
        <v>5</v>
      </c>
      <c r="I21" s="54">
        <v>30</v>
      </c>
      <c r="J21" s="54"/>
      <c r="K21" s="54"/>
      <c r="L21" s="54"/>
      <c r="M21" s="54"/>
      <c r="N21" s="54"/>
    </row>
    <row r="22" spans="1:14" s="17" customFormat="1" ht="20.100000000000001" customHeight="1" x14ac:dyDescent="0.25">
      <c r="A22" s="29">
        <v>11</v>
      </c>
      <c r="B22" s="72" t="s">
        <v>185</v>
      </c>
      <c r="C22" s="29" t="s">
        <v>226</v>
      </c>
      <c r="D22" s="54">
        <v>3</v>
      </c>
      <c r="E22" s="54">
        <v>45</v>
      </c>
      <c r="F22" s="54">
        <v>28</v>
      </c>
      <c r="G22" s="54">
        <v>15</v>
      </c>
      <c r="H22" s="54">
        <v>2</v>
      </c>
      <c r="I22" s="54">
        <v>45</v>
      </c>
      <c r="J22" s="54"/>
      <c r="K22" s="54"/>
      <c r="L22" s="54"/>
      <c r="M22" s="54"/>
      <c r="N22" s="54"/>
    </row>
    <row r="23" spans="1:14" s="16" customFormat="1" ht="20.100000000000001" customHeight="1" x14ac:dyDescent="0.2">
      <c r="A23" s="28" t="s">
        <v>41</v>
      </c>
      <c r="B23" s="32" t="s">
        <v>42</v>
      </c>
      <c r="C23" s="29"/>
      <c r="D23" s="28">
        <f>SUM(D24:D36)</f>
        <v>38</v>
      </c>
      <c r="E23" s="28">
        <f t="shared" ref="E23:M23" si="3">SUM(E24:E36)</f>
        <v>780</v>
      </c>
      <c r="F23" s="28">
        <f t="shared" si="3"/>
        <v>223</v>
      </c>
      <c r="G23" s="28">
        <f t="shared" si="3"/>
        <v>498</v>
      </c>
      <c r="H23" s="28">
        <f t="shared" si="3"/>
        <v>59</v>
      </c>
      <c r="I23" s="28">
        <f t="shared" si="3"/>
        <v>120</v>
      </c>
      <c r="J23" s="28">
        <f t="shared" si="3"/>
        <v>255</v>
      </c>
      <c r="K23" s="28">
        <f t="shared" si="3"/>
        <v>180</v>
      </c>
      <c r="L23" s="28">
        <f t="shared" si="3"/>
        <v>225</v>
      </c>
      <c r="M23" s="28">
        <f t="shared" si="3"/>
        <v>0</v>
      </c>
      <c r="N23" s="28"/>
    </row>
    <row r="24" spans="1:14" s="16" customFormat="1" ht="20.100000000000001" customHeight="1" x14ac:dyDescent="0.2">
      <c r="A24" s="29">
        <v>12</v>
      </c>
      <c r="B24" s="48" t="s">
        <v>186</v>
      </c>
      <c r="C24" s="29" t="s">
        <v>226</v>
      </c>
      <c r="D24" s="29">
        <v>3</v>
      </c>
      <c r="E24" s="29">
        <v>45</v>
      </c>
      <c r="F24" s="29">
        <v>28</v>
      </c>
      <c r="G24" s="29">
        <v>15</v>
      </c>
      <c r="H24" s="29">
        <v>2</v>
      </c>
      <c r="I24" s="29"/>
      <c r="J24" s="29"/>
      <c r="K24" s="29"/>
      <c r="L24" s="29">
        <v>45</v>
      </c>
      <c r="M24" s="29"/>
      <c r="N24" s="29"/>
    </row>
    <row r="25" spans="1:14" s="17" customFormat="1" ht="20.100000000000001" customHeight="1" x14ac:dyDescent="0.2">
      <c r="A25" s="29">
        <v>13</v>
      </c>
      <c r="B25" s="48" t="s">
        <v>187</v>
      </c>
      <c r="C25" s="31" t="s">
        <v>229</v>
      </c>
      <c r="D25" s="29">
        <v>3</v>
      </c>
      <c r="E25" s="29">
        <v>75</v>
      </c>
      <c r="F25" s="29">
        <v>15</v>
      </c>
      <c r="G25" s="29">
        <v>55</v>
      </c>
      <c r="H25" s="29">
        <v>5</v>
      </c>
      <c r="I25" s="29"/>
      <c r="J25" s="29"/>
      <c r="K25" s="29"/>
      <c r="L25" s="29">
        <v>75</v>
      </c>
      <c r="M25" s="29"/>
      <c r="N25" s="29"/>
    </row>
    <row r="26" spans="1:14" s="16" customFormat="1" ht="20.100000000000001" customHeight="1" x14ac:dyDescent="0.2">
      <c r="A26" s="29">
        <v>14</v>
      </c>
      <c r="B26" s="48" t="s">
        <v>541</v>
      </c>
      <c r="C26" s="31" t="s">
        <v>226</v>
      </c>
      <c r="D26" s="29">
        <v>3</v>
      </c>
      <c r="E26" s="29">
        <v>45</v>
      </c>
      <c r="F26" s="29">
        <v>27</v>
      </c>
      <c r="G26" s="29">
        <v>15</v>
      </c>
      <c r="H26" s="29">
        <v>3</v>
      </c>
      <c r="I26" s="29">
        <v>45</v>
      </c>
      <c r="J26" s="29"/>
      <c r="K26" s="29"/>
      <c r="L26" s="29"/>
      <c r="M26" s="29"/>
      <c r="N26" s="29"/>
    </row>
    <row r="27" spans="1:14" s="16" customFormat="1" ht="20.100000000000001" customHeight="1" x14ac:dyDescent="0.2">
      <c r="A27" s="29">
        <v>15</v>
      </c>
      <c r="B27" s="48" t="s">
        <v>542</v>
      </c>
      <c r="C27" s="31" t="s">
        <v>229</v>
      </c>
      <c r="D27" s="29">
        <v>3</v>
      </c>
      <c r="E27" s="29">
        <v>75</v>
      </c>
      <c r="F27" s="29">
        <v>15</v>
      </c>
      <c r="G27" s="29">
        <v>55</v>
      </c>
      <c r="H27" s="29">
        <v>5</v>
      </c>
      <c r="I27" s="29">
        <v>75</v>
      </c>
      <c r="J27" s="29"/>
      <c r="K27" s="29"/>
      <c r="L27" s="29"/>
      <c r="M27" s="29"/>
      <c r="N27" s="29"/>
    </row>
    <row r="28" spans="1:14" s="16" customFormat="1" ht="20.100000000000001" customHeight="1" x14ac:dyDescent="0.2">
      <c r="A28" s="29">
        <v>16</v>
      </c>
      <c r="B28" s="53" t="s">
        <v>543</v>
      </c>
      <c r="C28" s="65" t="s">
        <v>229</v>
      </c>
      <c r="D28" s="54">
        <v>5</v>
      </c>
      <c r="E28" s="54">
        <v>135</v>
      </c>
      <c r="F28" s="54">
        <v>15</v>
      </c>
      <c r="G28" s="54">
        <v>110</v>
      </c>
      <c r="H28" s="54">
        <v>10</v>
      </c>
      <c r="I28" s="54"/>
      <c r="J28" s="54">
        <v>135</v>
      </c>
      <c r="K28" s="54"/>
      <c r="L28" s="54"/>
      <c r="M28" s="54"/>
      <c r="N28" s="54"/>
    </row>
    <row r="29" spans="1:14" s="16" customFormat="1" ht="20.100000000000001" customHeight="1" x14ac:dyDescent="0.2">
      <c r="A29" s="29">
        <v>17</v>
      </c>
      <c r="B29" s="48" t="s">
        <v>544</v>
      </c>
      <c r="C29" s="65" t="s">
        <v>229</v>
      </c>
      <c r="D29" s="29">
        <v>3</v>
      </c>
      <c r="E29" s="29">
        <v>75</v>
      </c>
      <c r="F29" s="29">
        <v>15</v>
      </c>
      <c r="G29" s="29">
        <v>55</v>
      </c>
      <c r="H29" s="29">
        <v>5</v>
      </c>
      <c r="I29" s="29"/>
      <c r="J29" s="55"/>
      <c r="K29" s="29"/>
      <c r="L29" s="29">
        <v>75</v>
      </c>
      <c r="M29" s="29"/>
      <c r="N29" s="29"/>
    </row>
    <row r="30" spans="1:14" s="16" customFormat="1" ht="20.100000000000001" customHeight="1" x14ac:dyDescent="0.2">
      <c r="A30" s="29">
        <v>18</v>
      </c>
      <c r="B30" s="53" t="s">
        <v>545</v>
      </c>
      <c r="C30" s="65" t="s">
        <v>229</v>
      </c>
      <c r="D30" s="54">
        <v>4</v>
      </c>
      <c r="E30" s="54">
        <v>105</v>
      </c>
      <c r="F30" s="54">
        <v>15</v>
      </c>
      <c r="G30" s="54">
        <v>85</v>
      </c>
      <c r="H30" s="54">
        <v>5</v>
      </c>
      <c r="I30" s="54"/>
      <c r="J30" s="54"/>
      <c r="K30" s="54">
        <v>105</v>
      </c>
      <c r="L30" s="54"/>
      <c r="M30" s="54"/>
      <c r="N30" s="54"/>
    </row>
    <row r="31" spans="1:14" s="16" customFormat="1" ht="20.100000000000001" customHeight="1" x14ac:dyDescent="0.2">
      <c r="A31" s="29">
        <v>19</v>
      </c>
      <c r="B31" s="48" t="s">
        <v>188</v>
      </c>
      <c r="C31" s="31" t="s">
        <v>226</v>
      </c>
      <c r="D31" s="29">
        <v>2</v>
      </c>
      <c r="E31" s="29">
        <v>30</v>
      </c>
      <c r="F31" s="29">
        <v>28</v>
      </c>
      <c r="G31" s="29">
        <v>0</v>
      </c>
      <c r="H31" s="29">
        <v>2</v>
      </c>
      <c r="I31" s="29"/>
      <c r="J31" s="29"/>
      <c r="K31" s="29">
        <v>30</v>
      </c>
      <c r="L31" s="29"/>
      <c r="M31" s="29"/>
      <c r="N31" s="29"/>
    </row>
    <row r="32" spans="1:14" s="16" customFormat="1" ht="20.100000000000001" customHeight="1" x14ac:dyDescent="0.2">
      <c r="A32" s="29">
        <v>20</v>
      </c>
      <c r="B32" s="48" t="s">
        <v>546</v>
      </c>
      <c r="C32" s="31" t="s">
        <v>229</v>
      </c>
      <c r="D32" s="29">
        <v>2</v>
      </c>
      <c r="E32" s="29">
        <v>45</v>
      </c>
      <c r="F32" s="29">
        <v>15</v>
      </c>
      <c r="G32" s="29">
        <v>28</v>
      </c>
      <c r="H32" s="29">
        <v>2</v>
      </c>
      <c r="I32" s="29"/>
      <c r="J32" s="29">
        <v>45</v>
      </c>
      <c r="K32" s="29"/>
      <c r="L32" s="29"/>
      <c r="M32" s="29"/>
      <c r="N32" s="29"/>
    </row>
    <row r="33" spans="1:15" s="16" customFormat="1" ht="20.100000000000001" customHeight="1" x14ac:dyDescent="0.2">
      <c r="A33" s="29">
        <v>21</v>
      </c>
      <c r="B33" s="48" t="s">
        <v>189</v>
      </c>
      <c r="C33" s="29" t="s">
        <v>226</v>
      </c>
      <c r="D33" s="29">
        <v>2</v>
      </c>
      <c r="E33" s="29">
        <v>30</v>
      </c>
      <c r="F33" s="29">
        <v>10</v>
      </c>
      <c r="G33" s="29">
        <v>15</v>
      </c>
      <c r="H33" s="29">
        <v>5</v>
      </c>
      <c r="I33" s="29"/>
      <c r="J33" s="29"/>
      <c r="K33" s="29"/>
      <c r="L33" s="29">
        <v>30</v>
      </c>
      <c r="M33" s="29"/>
      <c r="N33" s="29"/>
    </row>
    <row r="34" spans="1:15" s="16" customFormat="1" ht="20.100000000000001" customHeight="1" x14ac:dyDescent="0.2">
      <c r="A34" s="29">
        <v>22</v>
      </c>
      <c r="B34" s="48" t="s">
        <v>190</v>
      </c>
      <c r="C34" s="29" t="s">
        <v>226</v>
      </c>
      <c r="D34" s="29">
        <v>2</v>
      </c>
      <c r="E34" s="29">
        <v>30</v>
      </c>
      <c r="F34" s="29">
        <v>10</v>
      </c>
      <c r="G34" s="29">
        <v>15</v>
      </c>
      <c r="H34" s="29">
        <v>5</v>
      </c>
      <c r="I34" s="29"/>
      <c r="J34" s="29">
        <v>30</v>
      </c>
      <c r="K34" s="29"/>
      <c r="L34" s="29"/>
      <c r="M34" s="29"/>
      <c r="N34" s="29"/>
    </row>
    <row r="35" spans="1:15" s="16" customFormat="1" ht="20.100000000000001" customHeight="1" x14ac:dyDescent="0.2">
      <c r="A35" s="29">
        <v>23</v>
      </c>
      <c r="B35" s="48" t="s">
        <v>191</v>
      </c>
      <c r="C35" s="29" t="s">
        <v>226</v>
      </c>
      <c r="D35" s="29">
        <v>3</v>
      </c>
      <c r="E35" s="29">
        <v>45</v>
      </c>
      <c r="F35" s="29">
        <v>15</v>
      </c>
      <c r="G35" s="29">
        <v>25</v>
      </c>
      <c r="H35" s="29">
        <v>5</v>
      </c>
      <c r="I35" s="29"/>
      <c r="J35" s="29">
        <v>45</v>
      </c>
      <c r="K35" s="29"/>
      <c r="L35" s="29"/>
      <c r="M35" s="29"/>
      <c r="N35" s="29"/>
    </row>
    <row r="36" spans="1:15" s="17" customFormat="1" ht="20.100000000000001" customHeight="1" x14ac:dyDescent="0.2">
      <c r="A36" s="29">
        <v>24</v>
      </c>
      <c r="B36" s="48" t="s">
        <v>192</v>
      </c>
      <c r="C36" s="29" t="s">
        <v>226</v>
      </c>
      <c r="D36" s="29">
        <v>3</v>
      </c>
      <c r="E36" s="29">
        <v>45</v>
      </c>
      <c r="F36" s="29">
        <v>15</v>
      </c>
      <c r="G36" s="29">
        <v>25</v>
      </c>
      <c r="H36" s="29">
        <v>5</v>
      </c>
      <c r="I36" s="29"/>
      <c r="J36" s="29"/>
      <c r="K36" s="29">
        <v>45</v>
      </c>
      <c r="L36" s="29"/>
      <c r="M36" s="29"/>
      <c r="N36" s="29"/>
    </row>
    <row r="37" spans="1:15" s="17" customFormat="1" ht="20.100000000000001" customHeight="1" x14ac:dyDescent="0.2">
      <c r="A37" s="28" t="s">
        <v>94</v>
      </c>
      <c r="B37" s="32" t="s">
        <v>193</v>
      </c>
      <c r="C37" s="29"/>
      <c r="D37" s="28">
        <f>SUM(D38:D39)</f>
        <v>4</v>
      </c>
      <c r="E37" s="28">
        <f t="shared" ref="E37:M37" si="4">SUM(E38:E39)</f>
        <v>75</v>
      </c>
      <c r="F37" s="28">
        <f t="shared" si="4"/>
        <v>43</v>
      </c>
      <c r="G37" s="28">
        <f t="shared" si="4"/>
        <v>27</v>
      </c>
      <c r="H37" s="28">
        <f t="shared" si="4"/>
        <v>5</v>
      </c>
      <c r="I37" s="28">
        <f t="shared" si="4"/>
        <v>0</v>
      </c>
      <c r="J37" s="28">
        <f t="shared" si="4"/>
        <v>45</v>
      </c>
      <c r="K37" s="28">
        <f t="shared" si="4"/>
        <v>30</v>
      </c>
      <c r="L37" s="28">
        <f t="shared" si="4"/>
        <v>0</v>
      </c>
      <c r="M37" s="28">
        <f t="shared" si="4"/>
        <v>0</v>
      </c>
      <c r="N37" s="28"/>
    </row>
    <row r="38" spans="1:15" s="17" customFormat="1" ht="20.100000000000001" customHeight="1" x14ac:dyDescent="0.2">
      <c r="A38" s="29">
        <v>25</v>
      </c>
      <c r="B38" s="48" t="s">
        <v>206</v>
      </c>
      <c r="C38" s="29" t="s">
        <v>229</v>
      </c>
      <c r="D38" s="29">
        <v>2</v>
      </c>
      <c r="E38" s="29">
        <v>45</v>
      </c>
      <c r="F38" s="29">
        <v>15</v>
      </c>
      <c r="G38" s="29">
        <v>27</v>
      </c>
      <c r="H38" s="29">
        <v>3</v>
      </c>
      <c r="I38" s="29"/>
      <c r="J38" s="29">
        <v>45</v>
      </c>
      <c r="K38" s="29"/>
      <c r="L38" s="29"/>
      <c r="M38" s="29"/>
      <c r="N38" s="29"/>
    </row>
    <row r="39" spans="1:15" s="17" customFormat="1" ht="20.100000000000001" customHeight="1" x14ac:dyDescent="0.2">
      <c r="A39" s="29">
        <v>26</v>
      </c>
      <c r="B39" s="48" t="s">
        <v>195</v>
      </c>
      <c r="C39" s="29" t="s">
        <v>226</v>
      </c>
      <c r="D39" s="29">
        <v>2</v>
      </c>
      <c r="E39" s="29">
        <v>30</v>
      </c>
      <c r="F39" s="29">
        <v>28</v>
      </c>
      <c r="G39" s="29">
        <v>0</v>
      </c>
      <c r="H39" s="29">
        <v>2</v>
      </c>
      <c r="I39" s="29"/>
      <c r="J39" s="29"/>
      <c r="K39" s="29">
        <v>30</v>
      </c>
      <c r="L39" s="29"/>
      <c r="M39" s="29"/>
      <c r="N39" s="29"/>
    </row>
    <row r="40" spans="1:15" s="16" customFormat="1" ht="31.5" x14ac:dyDescent="0.2">
      <c r="A40" s="28" t="s">
        <v>59</v>
      </c>
      <c r="B40" s="33" t="s">
        <v>60</v>
      </c>
      <c r="C40" s="30"/>
      <c r="D40" s="28">
        <f>SUM(D41:D43)</f>
        <v>16</v>
      </c>
      <c r="E40" s="28">
        <f t="shared" ref="E40:M40" si="5">SUM(E41:E43)</f>
        <v>720</v>
      </c>
      <c r="F40" s="28">
        <f t="shared" si="5"/>
        <v>75</v>
      </c>
      <c r="G40" s="28">
        <f t="shared" si="5"/>
        <v>630</v>
      </c>
      <c r="H40" s="28">
        <f t="shared" si="5"/>
        <v>15</v>
      </c>
      <c r="I40" s="28">
        <f t="shared" si="5"/>
        <v>0</v>
      </c>
      <c r="J40" s="28">
        <f t="shared" si="5"/>
        <v>0</v>
      </c>
      <c r="K40" s="28">
        <f t="shared" si="5"/>
        <v>270</v>
      </c>
      <c r="L40" s="28">
        <f t="shared" si="5"/>
        <v>225</v>
      </c>
      <c r="M40" s="28">
        <f t="shared" si="5"/>
        <v>225</v>
      </c>
      <c r="N40" s="28"/>
    </row>
    <row r="41" spans="1:15" s="16" customFormat="1" ht="20.100000000000001" customHeight="1" x14ac:dyDescent="0.25">
      <c r="A41" s="29">
        <v>27</v>
      </c>
      <c r="B41" s="48" t="s">
        <v>196</v>
      </c>
      <c r="C41" s="29" t="s">
        <v>228</v>
      </c>
      <c r="D41" s="87">
        <v>6</v>
      </c>
      <c r="E41" s="87">
        <v>270</v>
      </c>
      <c r="F41" s="87">
        <v>25</v>
      </c>
      <c r="G41" s="87">
        <v>240</v>
      </c>
      <c r="H41" s="87">
        <v>5</v>
      </c>
      <c r="I41" s="87"/>
      <c r="J41" s="87"/>
      <c r="K41" s="87">
        <v>270</v>
      </c>
      <c r="L41" s="87"/>
      <c r="M41" s="87"/>
      <c r="N41" s="87"/>
    </row>
    <row r="42" spans="1:15" s="17" customFormat="1" ht="20.100000000000001" customHeight="1" x14ac:dyDescent="0.25">
      <c r="A42" s="29">
        <v>28</v>
      </c>
      <c r="B42" s="48" t="s">
        <v>197</v>
      </c>
      <c r="C42" s="29" t="s">
        <v>228</v>
      </c>
      <c r="D42" s="87">
        <v>5</v>
      </c>
      <c r="E42" s="87">
        <v>225</v>
      </c>
      <c r="F42" s="87">
        <v>25</v>
      </c>
      <c r="G42" s="87">
        <v>195</v>
      </c>
      <c r="H42" s="87">
        <v>5</v>
      </c>
      <c r="I42" s="87"/>
      <c r="J42" s="87"/>
      <c r="K42" s="87"/>
      <c r="L42" s="87">
        <v>225</v>
      </c>
      <c r="M42" s="87"/>
      <c r="N42" s="87"/>
    </row>
    <row r="43" spans="1:15" s="17" customFormat="1" ht="20.100000000000001" customHeight="1" x14ac:dyDescent="0.25">
      <c r="A43" s="29">
        <v>29</v>
      </c>
      <c r="B43" s="56" t="s">
        <v>62</v>
      </c>
      <c r="C43" s="29" t="s">
        <v>228</v>
      </c>
      <c r="D43" s="87">
        <v>5</v>
      </c>
      <c r="E43" s="87">
        <v>225</v>
      </c>
      <c r="F43" s="87">
        <v>25</v>
      </c>
      <c r="G43" s="87">
        <v>195</v>
      </c>
      <c r="H43" s="87">
        <v>5</v>
      </c>
      <c r="I43" s="87"/>
      <c r="J43" s="87"/>
      <c r="K43" s="87"/>
      <c r="L43" s="87"/>
      <c r="M43" s="87">
        <v>225</v>
      </c>
      <c r="N43" s="87"/>
    </row>
    <row r="44" spans="1:15" s="16" customFormat="1" ht="20.100000000000001" customHeight="1" x14ac:dyDescent="0.2">
      <c r="A44" s="28" t="s">
        <v>63</v>
      </c>
      <c r="B44" s="57" t="s">
        <v>566</v>
      </c>
      <c r="C44" s="28" t="s">
        <v>228</v>
      </c>
      <c r="D44" s="28">
        <v>5</v>
      </c>
      <c r="E44" s="28">
        <v>150</v>
      </c>
      <c r="F44" s="28">
        <v>5</v>
      </c>
      <c r="G44" s="28">
        <v>140</v>
      </c>
      <c r="H44" s="28">
        <v>5</v>
      </c>
      <c r="I44" s="28"/>
      <c r="J44" s="28"/>
      <c r="K44" s="28"/>
      <c r="L44" s="28"/>
      <c r="M44" s="28">
        <v>150</v>
      </c>
      <c r="N44" s="28"/>
    </row>
    <row r="45" spans="1:15" s="17" customFormat="1" ht="21.75" customHeight="1" x14ac:dyDescent="0.2">
      <c r="A45" s="320" t="s">
        <v>137</v>
      </c>
      <c r="B45" s="320"/>
      <c r="C45" s="28"/>
      <c r="D45" s="28">
        <f t="shared" ref="D45:M45" si="6">D44+D40+D17+D9</f>
        <v>91</v>
      </c>
      <c r="E45" s="28">
        <f t="shared" si="6"/>
        <v>2295</v>
      </c>
      <c r="F45" s="28">
        <f t="shared" si="6"/>
        <v>596</v>
      </c>
      <c r="G45" s="28">
        <f t="shared" si="6"/>
        <v>1580</v>
      </c>
      <c r="H45" s="28">
        <f t="shared" si="6"/>
        <v>119</v>
      </c>
      <c r="I45" s="28">
        <f t="shared" si="6"/>
        <v>450</v>
      </c>
      <c r="J45" s="28">
        <f t="shared" si="6"/>
        <v>405</v>
      </c>
      <c r="K45" s="28">
        <f t="shared" si="6"/>
        <v>510</v>
      </c>
      <c r="L45" s="28">
        <f t="shared" si="6"/>
        <v>555</v>
      </c>
      <c r="M45" s="28">
        <f t="shared" si="6"/>
        <v>375</v>
      </c>
      <c r="N45" s="28"/>
      <c r="O45" s="17" t="s">
        <v>624</v>
      </c>
    </row>
    <row r="46" spans="1:15" x14ac:dyDescent="0.25">
      <c r="A46" s="80"/>
      <c r="D46" s="80"/>
      <c r="E46" s="80"/>
      <c r="F46" s="80"/>
      <c r="G46" s="80"/>
      <c r="H46" s="80"/>
      <c r="I46" s="80"/>
      <c r="J46" s="80"/>
      <c r="K46" s="80"/>
      <c r="L46" s="80"/>
      <c r="M46" s="80"/>
    </row>
    <row r="47" spans="1:15" x14ac:dyDescent="0.25">
      <c r="A47" s="288" t="s">
        <v>563</v>
      </c>
      <c r="B47" s="288"/>
      <c r="C47" s="288"/>
      <c r="D47" s="288"/>
      <c r="E47" s="288"/>
      <c r="F47" s="288"/>
      <c r="G47" s="288"/>
      <c r="H47" s="288"/>
      <c r="I47" s="288"/>
      <c r="J47" s="288"/>
      <c r="K47" s="288"/>
      <c r="L47" s="288"/>
      <c r="M47" s="288"/>
      <c r="N47" s="288"/>
    </row>
    <row r="48" spans="1:15" ht="39.75" customHeight="1" x14ac:dyDescent="0.25">
      <c r="A48" s="150"/>
      <c r="B48" s="289"/>
      <c r="C48" s="289"/>
      <c r="D48" s="289"/>
      <c r="E48" s="289"/>
      <c r="F48" s="289"/>
      <c r="G48" s="289"/>
      <c r="H48" s="289"/>
      <c r="I48" s="289"/>
      <c r="J48" s="289"/>
      <c r="K48" s="289"/>
      <c r="L48" s="289"/>
      <c r="M48" s="289"/>
      <c r="N48" s="289"/>
    </row>
    <row r="49" spans="1:14" x14ac:dyDescent="0.25">
      <c r="A49" s="23"/>
      <c r="B49" s="24"/>
      <c r="C49" s="103"/>
      <c r="D49" s="23"/>
      <c r="E49" s="23"/>
      <c r="F49" s="23"/>
      <c r="G49" s="23"/>
      <c r="H49" s="23"/>
      <c r="I49" s="23"/>
      <c r="J49" s="23"/>
      <c r="K49" s="22"/>
      <c r="L49" s="22"/>
      <c r="M49" s="22"/>
      <c r="N49" s="24"/>
    </row>
    <row r="50" spans="1:14" x14ac:dyDescent="0.25">
      <c r="A50" s="23"/>
      <c r="B50" s="24"/>
      <c r="C50" s="23"/>
      <c r="D50" s="23"/>
      <c r="E50" s="23"/>
      <c r="F50" s="23"/>
      <c r="G50" s="23"/>
      <c r="H50" s="23"/>
      <c r="I50" s="23"/>
      <c r="J50" s="23"/>
      <c r="K50" s="22"/>
      <c r="L50" s="22"/>
      <c r="M50" s="22"/>
      <c r="N50" s="24"/>
    </row>
    <row r="51" spans="1:14" x14ac:dyDescent="0.25">
      <c r="A51" s="23"/>
      <c r="B51" s="24"/>
      <c r="C51" s="23"/>
      <c r="D51" s="23"/>
      <c r="E51" s="23"/>
      <c r="F51" s="23"/>
      <c r="G51" s="23"/>
      <c r="H51" s="23"/>
      <c r="I51" s="23"/>
      <c r="J51" s="23"/>
      <c r="K51" s="22"/>
      <c r="L51" s="22"/>
      <c r="M51" s="22"/>
      <c r="N51" s="24"/>
    </row>
    <row r="52" spans="1:14" x14ac:dyDescent="0.25">
      <c r="A52" s="23"/>
      <c r="B52" s="24"/>
      <c r="C52" s="23"/>
      <c r="D52" s="23"/>
      <c r="E52" s="23"/>
      <c r="F52" s="23"/>
      <c r="G52" s="23"/>
      <c r="H52" s="23"/>
      <c r="I52" s="23"/>
      <c r="J52" s="23"/>
      <c r="K52" s="22"/>
      <c r="L52" s="22"/>
      <c r="M52" s="22"/>
      <c r="N52" s="24"/>
    </row>
    <row r="53" spans="1:14" x14ac:dyDescent="0.25">
      <c r="A53" s="23"/>
      <c r="B53" s="24"/>
      <c r="C53" s="23"/>
      <c r="D53" s="23"/>
      <c r="E53" s="23"/>
      <c r="F53" s="23"/>
      <c r="G53" s="23"/>
      <c r="H53" s="23"/>
      <c r="I53" s="23"/>
      <c r="J53" s="23"/>
      <c r="K53" s="22"/>
      <c r="L53" s="22"/>
      <c r="M53" s="22"/>
      <c r="N53" s="24"/>
    </row>
    <row r="54" spans="1:14" x14ac:dyDescent="0.25">
      <c r="A54" s="23"/>
      <c r="B54" s="24"/>
      <c r="C54" s="23"/>
      <c r="D54" s="23"/>
      <c r="E54" s="23"/>
      <c r="F54" s="23"/>
      <c r="G54" s="23"/>
      <c r="H54" s="23"/>
      <c r="I54" s="23"/>
      <c r="J54" s="23"/>
      <c r="K54" s="22"/>
      <c r="L54" s="22"/>
      <c r="M54" s="22"/>
      <c r="N54" s="24"/>
    </row>
    <row r="55" spans="1:14" x14ac:dyDescent="0.25">
      <c r="A55" s="23"/>
      <c r="B55" s="24"/>
      <c r="C55" s="23"/>
      <c r="D55" s="23"/>
      <c r="E55" s="23"/>
      <c r="F55" s="23"/>
      <c r="G55" s="23"/>
      <c r="H55" s="23"/>
      <c r="I55" s="23"/>
      <c r="J55" s="23"/>
      <c r="K55" s="22"/>
      <c r="L55" s="22"/>
      <c r="M55" s="22"/>
      <c r="N55" s="24"/>
    </row>
    <row r="56" spans="1:14" x14ac:dyDescent="0.25">
      <c r="A56" s="23"/>
      <c r="B56" s="24"/>
      <c r="C56" s="23"/>
      <c r="D56" s="23"/>
      <c r="E56" s="23"/>
      <c r="F56" s="23"/>
      <c r="G56" s="23"/>
      <c r="H56" s="23"/>
      <c r="I56" s="23"/>
      <c r="J56" s="23"/>
      <c r="K56" s="22"/>
      <c r="L56" s="22"/>
      <c r="M56" s="22"/>
      <c r="N56" s="24"/>
    </row>
  </sheetData>
  <mergeCells count="14">
    <mergeCell ref="B48:N48"/>
    <mergeCell ref="A45:B45"/>
    <mergeCell ref="A1:H1"/>
    <mergeCell ref="A2:H2"/>
    <mergeCell ref="A3:H3"/>
    <mergeCell ref="A4:M4"/>
    <mergeCell ref="A7:A8"/>
    <mergeCell ref="B7:B8"/>
    <mergeCell ref="D7:D8"/>
    <mergeCell ref="E7:H7"/>
    <mergeCell ref="C7:C8"/>
    <mergeCell ref="A47:N47"/>
    <mergeCell ref="N7:N8"/>
    <mergeCell ref="A5:N5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E7A17-F69A-4735-8BBD-E09C866018DC}">
  <sheetPr>
    <tabColor rgb="FF00B050"/>
  </sheetPr>
  <dimension ref="A1:P54"/>
  <sheetViews>
    <sheetView topLeftCell="A22" zoomScaleNormal="100" workbookViewId="0">
      <selection activeCell="B40" sqref="B40"/>
    </sheetView>
  </sheetViews>
  <sheetFormatPr defaultColWidth="9" defaultRowHeight="15.75" x14ac:dyDescent="0.25"/>
  <cols>
    <col min="1" max="1" width="4.75" style="82" customWidth="1"/>
    <col min="2" max="2" width="35.75" style="80" customWidth="1"/>
    <col min="3" max="3" width="8.5" style="82" customWidth="1"/>
    <col min="4" max="4" width="7.75" style="82" customWidth="1"/>
    <col min="5" max="5" width="6.875" style="82" customWidth="1"/>
    <col min="6" max="6" width="6.125" style="82" customWidth="1"/>
    <col min="7" max="7" width="6" style="82" customWidth="1"/>
    <col min="8" max="8" width="7.25" style="82" customWidth="1"/>
    <col min="9" max="10" width="8" style="82" customWidth="1"/>
    <col min="11" max="13" width="8" style="83" customWidth="1"/>
    <col min="14" max="14" width="4.75" style="80" customWidth="1"/>
    <col min="15" max="16" width="9" style="80"/>
    <col min="17" max="17" width="18.125" style="80" customWidth="1"/>
    <col min="18" max="16384" width="9" style="80"/>
  </cols>
  <sheetData>
    <row r="1" spans="1:16" s="3" customFormat="1" x14ac:dyDescent="0.25">
      <c r="A1" s="302" t="s">
        <v>0</v>
      </c>
      <c r="B1" s="302"/>
      <c r="C1" s="302"/>
      <c r="D1" s="302"/>
      <c r="E1" s="302"/>
      <c r="F1" s="302"/>
      <c r="G1" s="302"/>
      <c r="H1" s="302"/>
      <c r="I1" s="1"/>
      <c r="J1" s="2"/>
      <c r="K1" s="1"/>
      <c r="L1" s="2"/>
      <c r="M1" s="1"/>
    </row>
    <row r="2" spans="1:16" s="3" customFormat="1" ht="15" customHeight="1" x14ac:dyDescent="0.25">
      <c r="A2" s="302" t="s">
        <v>182</v>
      </c>
      <c r="B2" s="302"/>
      <c r="C2" s="302"/>
      <c r="D2" s="302"/>
      <c r="E2" s="302"/>
      <c r="F2" s="302"/>
      <c r="G2" s="302"/>
      <c r="H2" s="302"/>
      <c r="I2" s="1"/>
      <c r="J2" s="2"/>
      <c r="K2" s="1"/>
      <c r="L2" s="2"/>
      <c r="M2" s="1"/>
    </row>
    <row r="3" spans="1:16" s="3" customFormat="1" ht="7.5" customHeight="1" x14ac:dyDescent="0.25">
      <c r="A3" s="303" t="s">
        <v>2</v>
      </c>
      <c r="B3" s="304"/>
      <c r="C3" s="304"/>
      <c r="D3" s="304"/>
      <c r="E3" s="304"/>
      <c r="F3" s="304"/>
      <c r="G3" s="304"/>
      <c r="H3" s="304"/>
      <c r="I3" s="1"/>
      <c r="J3" s="2"/>
      <c r="K3" s="1"/>
      <c r="L3" s="2"/>
      <c r="M3" s="1"/>
    </row>
    <row r="4" spans="1:16" s="3" customFormat="1" ht="27.75" customHeight="1" x14ac:dyDescent="0.35">
      <c r="A4" s="305" t="s">
        <v>618</v>
      </c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4"/>
      <c r="O4" s="4"/>
      <c r="P4" s="4"/>
    </row>
    <row r="5" spans="1:16" s="6" customFormat="1" ht="30" customHeight="1" x14ac:dyDescent="0.35">
      <c r="A5" s="306" t="s">
        <v>646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5"/>
      <c r="P5" s="5"/>
    </row>
    <row r="6" spans="1:16" s="7" customFormat="1" ht="23.25" customHeight="1" x14ac:dyDescent="0.2">
      <c r="A6" s="7" t="s">
        <v>198</v>
      </c>
      <c r="C6" s="8"/>
      <c r="D6" s="8"/>
      <c r="E6" s="8"/>
      <c r="F6" s="8"/>
      <c r="G6" s="8"/>
      <c r="H6" s="8"/>
      <c r="I6" s="9"/>
      <c r="J6" s="9" t="s">
        <v>69</v>
      </c>
      <c r="K6" s="8"/>
      <c r="L6" s="8"/>
      <c r="M6" s="9"/>
      <c r="N6" s="15"/>
    </row>
    <row r="7" spans="1:16" s="8" customFormat="1" ht="27.75" customHeight="1" x14ac:dyDescent="0.2">
      <c r="A7" s="290" t="s">
        <v>5</v>
      </c>
      <c r="B7" s="292" t="s">
        <v>6</v>
      </c>
      <c r="C7" s="294" t="s">
        <v>225</v>
      </c>
      <c r="D7" s="294" t="s">
        <v>70</v>
      </c>
      <c r="E7" s="295" t="s">
        <v>71</v>
      </c>
      <c r="F7" s="296"/>
      <c r="G7" s="296"/>
      <c r="H7" s="297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99" t="s">
        <v>467</v>
      </c>
    </row>
    <row r="8" spans="1:16" s="8" customFormat="1" ht="63" x14ac:dyDescent="0.2">
      <c r="A8" s="291"/>
      <c r="B8" s="293"/>
      <c r="C8" s="298"/>
      <c r="D8" s="291"/>
      <c r="E8" s="10" t="s">
        <v>15</v>
      </c>
      <c r="F8" s="12" t="s">
        <v>16</v>
      </c>
      <c r="G8" s="12" t="s">
        <v>17</v>
      </c>
      <c r="H8" s="12" t="s">
        <v>18</v>
      </c>
      <c r="I8" s="30" t="s">
        <v>615</v>
      </c>
      <c r="J8" s="12" t="s">
        <v>473</v>
      </c>
      <c r="K8" s="30" t="s">
        <v>539</v>
      </c>
      <c r="L8" s="30" t="s">
        <v>540</v>
      </c>
      <c r="M8" s="12" t="s">
        <v>616</v>
      </c>
      <c r="N8" s="300"/>
    </row>
    <row r="9" spans="1:16" s="16" customFormat="1" ht="20.100000000000001" customHeight="1" x14ac:dyDescent="0.2">
      <c r="A9" s="28" t="s">
        <v>19</v>
      </c>
      <c r="B9" s="52" t="s">
        <v>20</v>
      </c>
      <c r="C9" s="84"/>
      <c r="D9" s="28">
        <f t="shared" ref="D9:H9" si="0">SUM(D10:D16)</f>
        <v>19</v>
      </c>
      <c r="E9" s="28">
        <f t="shared" si="0"/>
        <v>435</v>
      </c>
      <c r="F9" s="28">
        <f t="shared" si="0"/>
        <v>157</v>
      </c>
      <c r="G9" s="28">
        <f t="shared" si="0"/>
        <v>255</v>
      </c>
      <c r="H9" s="28">
        <f t="shared" si="0"/>
        <v>23</v>
      </c>
      <c r="I9" s="28">
        <f>SUM(I10:I16)</f>
        <v>225</v>
      </c>
      <c r="J9" s="28">
        <f t="shared" ref="J9:M9" si="1">SUM(J10:J16)</f>
        <v>105</v>
      </c>
      <c r="K9" s="28">
        <f t="shared" si="1"/>
        <v>0</v>
      </c>
      <c r="L9" s="28">
        <f t="shared" si="1"/>
        <v>105</v>
      </c>
      <c r="M9" s="28">
        <f t="shared" si="1"/>
        <v>0</v>
      </c>
      <c r="N9" s="28"/>
    </row>
    <row r="10" spans="1:16" s="17" customFormat="1" ht="20.100000000000001" customHeight="1" x14ac:dyDescent="0.2">
      <c r="A10" s="95">
        <v>1</v>
      </c>
      <c r="B10" s="48" t="s">
        <v>376</v>
      </c>
      <c r="C10" s="29" t="s">
        <v>429</v>
      </c>
      <c r="D10" s="29">
        <v>5</v>
      </c>
      <c r="E10" s="29">
        <v>75</v>
      </c>
      <c r="F10" s="29">
        <v>41</v>
      </c>
      <c r="G10" s="29">
        <v>29</v>
      </c>
      <c r="H10" s="29">
        <v>5</v>
      </c>
      <c r="I10" s="97"/>
      <c r="J10" s="29"/>
      <c r="K10" s="29"/>
      <c r="L10" s="29">
        <v>75</v>
      </c>
      <c r="M10" s="29"/>
      <c r="N10" s="29"/>
    </row>
    <row r="11" spans="1:16" s="17" customFormat="1" ht="20.100000000000001" customHeight="1" x14ac:dyDescent="0.2">
      <c r="A11" s="95">
        <v>2</v>
      </c>
      <c r="B11" s="48" t="s">
        <v>24</v>
      </c>
      <c r="C11" s="29" t="s">
        <v>229</v>
      </c>
      <c r="D11" s="29">
        <v>3</v>
      </c>
      <c r="E11" s="29">
        <v>75</v>
      </c>
      <c r="F11" s="29">
        <v>15</v>
      </c>
      <c r="G11" s="29">
        <v>58</v>
      </c>
      <c r="H11" s="29">
        <v>2</v>
      </c>
      <c r="I11" s="97"/>
      <c r="J11" s="29">
        <v>75</v>
      </c>
      <c r="K11" s="29"/>
      <c r="L11" s="29"/>
      <c r="M11" s="29"/>
      <c r="N11" s="29"/>
    </row>
    <row r="12" spans="1:16" s="17" customFormat="1" ht="20.100000000000001" customHeight="1" x14ac:dyDescent="0.2">
      <c r="A12" s="95">
        <v>3</v>
      </c>
      <c r="B12" s="48" t="s">
        <v>22</v>
      </c>
      <c r="C12" s="29" t="s">
        <v>429</v>
      </c>
      <c r="D12" s="29">
        <v>2</v>
      </c>
      <c r="E12" s="29">
        <v>30</v>
      </c>
      <c r="F12" s="29">
        <v>18</v>
      </c>
      <c r="G12" s="29">
        <v>10</v>
      </c>
      <c r="H12" s="29">
        <v>2</v>
      </c>
      <c r="I12" s="97"/>
      <c r="J12" s="29"/>
      <c r="K12" s="29"/>
      <c r="L12" s="29">
        <v>30</v>
      </c>
      <c r="M12" s="29"/>
      <c r="N12" s="29"/>
    </row>
    <row r="13" spans="1:16" s="17" customFormat="1" ht="20.100000000000001" customHeight="1" x14ac:dyDescent="0.2">
      <c r="A13" s="95">
        <v>4</v>
      </c>
      <c r="B13" s="48" t="s">
        <v>26</v>
      </c>
      <c r="C13" s="29" t="s">
        <v>229</v>
      </c>
      <c r="D13" s="29">
        <v>2</v>
      </c>
      <c r="E13" s="29">
        <v>60</v>
      </c>
      <c r="F13" s="29">
        <v>21</v>
      </c>
      <c r="G13" s="29">
        <v>36</v>
      </c>
      <c r="H13" s="29">
        <v>3</v>
      </c>
      <c r="I13" s="97">
        <v>60</v>
      </c>
      <c r="J13" s="29"/>
      <c r="K13" s="29" t="s">
        <v>25</v>
      </c>
      <c r="L13" s="29"/>
      <c r="M13" s="29"/>
      <c r="N13" s="29"/>
    </row>
    <row r="14" spans="1:16" s="17" customFormat="1" ht="20.100000000000001" customHeight="1" x14ac:dyDescent="0.2">
      <c r="A14" s="95">
        <v>5</v>
      </c>
      <c r="B14" s="48" t="s">
        <v>27</v>
      </c>
      <c r="C14" s="29" t="s">
        <v>229</v>
      </c>
      <c r="D14" s="29">
        <v>2</v>
      </c>
      <c r="E14" s="29">
        <v>60</v>
      </c>
      <c r="F14" s="29">
        <v>21</v>
      </c>
      <c r="G14" s="29">
        <v>36</v>
      </c>
      <c r="H14" s="29">
        <v>3</v>
      </c>
      <c r="I14" s="97">
        <v>60</v>
      </c>
      <c r="J14" s="29"/>
      <c r="K14" s="29"/>
      <c r="L14" s="29" t="s">
        <v>25</v>
      </c>
      <c r="M14" s="29"/>
      <c r="N14" s="29"/>
    </row>
    <row r="15" spans="1:16" s="17" customFormat="1" ht="20.100000000000001" customHeight="1" x14ac:dyDescent="0.2">
      <c r="A15" s="95">
        <v>6</v>
      </c>
      <c r="B15" s="48" t="s">
        <v>23</v>
      </c>
      <c r="C15" s="29" t="s">
        <v>429</v>
      </c>
      <c r="D15" s="29">
        <v>2</v>
      </c>
      <c r="E15" s="29">
        <v>60</v>
      </c>
      <c r="F15" s="29">
        <v>5</v>
      </c>
      <c r="G15" s="29">
        <v>51</v>
      </c>
      <c r="H15" s="29">
        <v>4</v>
      </c>
      <c r="I15" s="97">
        <v>30</v>
      </c>
      <c r="J15" s="29">
        <v>30</v>
      </c>
      <c r="K15" s="29"/>
      <c r="L15" s="29"/>
      <c r="M15" s="29"/>
      <c r="N15" s="29"/>
    </row>
    <row r="16" spans="1:16" s="17" customFormat="1" ht="20.100000000000001" customHeight="1" x14ac:dyDescent="0.2">
      <c r="A16" s="95">
        <v>7</v>
      </c>
      <c r="B16" s="48" t="s">
        <v>170</v>
      </c>
      <c r="C16" s="29" t="s">
        <v>429</v>
      </c>
      <c r="D16" s="29">
        <v>3</v>
      </c>
      <c r="E16" s="29">
        <v>75</v>
      </c>
      <c r="F16" s="29">
        <v>36</v>
      </c>
      <c r="G16" s="29">
        <v>35</v>
      </c>
      <c r="H16" s="29">
        <v>4</v>
      </c>
      <c r="I16" s="97">
        <v>75</v>
      </c>
      <c r="J16" s="29"/>
      <c r="K16" s="29"/>
      <c r="L16" s="29"/>
      <c r="M16" s="29"/>
      <c r="N16" s="29"/>
    </row>
    <row r="17" spans="1:14" s="16" customFormat="1" ht="20.100000000000001" customHeight="1" x14ac:dyDescent="0.2">
      <c r="A17" s="28" t="s">
        <v>28</v>
      </c>
      <c r="B17" s="32" t="s">
        <v>100</v>
      </c>
      <c r="C17" s="28"/>
      <c r="D17" s="28">
        <f t="shared" ref="D17:M17" si="2">D18+D26+D38</f>
        <v>50</v>
      </c>
      <c r="E17" s="28">
        <f t="shared" si="2"/>
        <v>945</v>
      </c>
      <c r="F17" s="28">
        <f t="shared" si="2"/>
        <v>432</v>
      </c>
      <c r="G17" s="28">
        <f t="shared" si="2"/>
        <v>435</v>
      </c>
      <c r="H17" s="28">
        <f t="shared" si="2"/>
        <v>78</v>
      </c>
      <c r="I17" s="28">
        <f t="shared" si="2"/>
        <v>225</v>
      </c>
      <c r="J17" s="28">
        <f t="shared" si="2"/>
        <v>320</v>
      </c>
      <c r="K17" s="28">
        <f t="shared" si="2"/>
        <v>210</v>
      </c>
      <c r="L17" s="28">
        <f t="shared" si="2"/>
        <v>195</v>
      </c>
      <c r="M17" s="28">
        <f t="shared" si="2"/>
        <v>0</v>
      </c>
      <c r="N17" s="48"/>
    </row>
    <row r="18" spans="1:14" s="17" customFormat="1" ht="20.100000000000001" customHeight="1" x14ac:dyDescent="0.2">
      <c r="A18" s="28" t="s">
        <v>30</v>
      </c>
      <c r="B18" s="32" t="s">
        <v>31</v>
      </c>
      <c r="C18" s="28"/>
      <c r="D18" s="28">
        <f t="shared" ref="D18:M18" si="3">SUM(D19:D25)</f>
        <v>15</v>
      </c>
      <c r="E18" s="28">
        <f t="shared" si="3"/>
        <v>225</v>
      </c>
      <c r="F18" s="28">
        <f t="shared" si="3"/>
        <v>157</v>
      </c>
      <c r="G18" s="28">
        <f t="shared" si="3"/>
        <v>45</v>
      </c>
      <c r="H18" s="28">
        <f t="shared" si="3"/>
        <v>23</v>
      </c>
      <c r="I18" s="28">
        <f t="shared" si="3"/>
        <v>105</v>
      </c>
      <c r="J18" s="28">
        <f t="shared" si="3"/>
        <v>60</v>
      </c>
      <c r="K18" s="28">
        <f t="shared" si="3"/>
        <v>0</v>
      </c>
      <c r="L18" s="28">
        <f t="shared" si="3"/>
        <v>60</v>
      </c>
      <c r="M18" s="28">
        <f t="shared" si="3"/>
        <v>0</v>
      </c>
      <c r="N18" s="32"/>
    </row>
    <row r="19" spans="1:14" s="17" customFormat="1" ht="20.100000000000001" customHeight="1" x14ac:dyDescent="0.2">
      <c r="A19" s="29">
        <v>8</v>
      </c>
      <c r="B19" s="47" t="s">
        <v>194</v>
      </c>
      <c r="C19" s="31" t="s">
        <v>226</v>
      </c>
      <c r="D19" s="31">
        <v>2</v>
      </c>
      <c r="E19" s="31">
        <v>30</v>
      </c>
      <c r="F19" s="31">
        <v>27</v>
      </c>
      <c r="G19" s="31">
        <v>0</v>
      </c>
      <c r="H19" s="31">
        <v>3</v>
      </c>
      <c r="I19" s="31">
        <v>30</v>
      </c>
      <c r="J19" s="31"/>
      <c r="K19" s="31"/>
      <c r="L19" s="31"/>
      <c r="M19" s="31"/>
      <c r="N19" s="47"/>
    </row>
    <row r="20" spans="1:14" s="17" customFormat="1" ht="20.100000000000001" customHeight="1" x14ac:dyDescent="0.2">
      <c r="A20" s="29">
        <v>9</v>
      </c>
      <c r="B20" s="47" t="s">
        <v>190</v>
      </c>
      <c r="C20" s="31" t="s">
        <v>226</v>
      </c>
      <c r="D20" s="31">
        <v>2</v>
      </c>
      <c r="E20" s="31">
        <v>30</v>
      </c>
      <c r="F20" s="31">
        <v>10</v>
      </c>
      <c r="G20" s="31">
        <v>15</v>
      </c>
      <c r="H20" s="31">
        <v>5</v>
      </c>
      <c r="I20" s="31"/>
      <c r="J20" s="31">
        <v>30</v>
      </c>
      <c r="K20" s="31"/>
      <c r="L20" s="31"/>
      <c r="M20" s="31"/>
      <c r="N20" s="47"/>
    </row>
    <row r="21" spans="1:14" s="17" customFormat="1" ht="20.100000000000001" customHeight="1" x14ac:dyDescent="0.2">
      <c r="A21" s="29">
        <v>10</v>
      </c>
      <c r="B21" s="47" t="s">
        <v>199</v>
      </c>
      <c r="C21" s="31" t="s">
        <v>226</v>
      </c>
      <c r="D21" s="31">
        <v>2</v>
      </c>
      <c r="E21" s="31">
        <v>30</v>
      </c>
      <c r="F21" s="31">
        <v>27</v>
      </c>
      <c r="G21" s="31">
        <v>0</v>
      </c>
      <c r="H21" s="31">
        <v>3</v>
      </c>
      <c r="I21" s="31"/>
      <c r="J21" s="31"/>
      <c r="K21" s="31"/>
      <c r="L21" s="31">
        <v>30</v>
      </c>
      <c r="M21" s="31"/>
      <c r="N21" s="47"/>
    </row>
    <row r="22" spans="1:14" s="17" customFormat="1" ht="20.100000000000001" customHeight="1" x14ac:dyDescent="0.2">
      <c r="A22" s="29">
        <v>11</v>
      </c>
      <c r="B22" s="47" t="s">
        <v>150</v>
      </c>
      <c r="C22" s="31" t="s">
        <v>226</v>
      </c>
      <c r="D22" s="31">
        <v>2</v>
      </c>
      <c r="E22" s="31">
        <v>30</v>
      </c>
      <c r="F22" s="31">
        <v>28</v>
      </c>
      <c r="G22" s="31">
        <v>0</v>
      </c>
      <c r="H22" s="31">
        <v>2</v>
      </c>
      <c r="I22" s="31"/>
      <c r="J22" s="31">
        <v>30</v>
      </c>
      <c r="K22" s="31"/>
      <c r="L22" s="31"/>
      <c r="M22" s="31"/>
      <c r="N22" s="47"/>
    </row>
    <row r="23" spans="1:14" s="16" customFormat="1" ht="20.100000000000001" customHeight="1" x14ac:dyDescent="0.2">
      <c r="A23" s="29">
        <v>12</v>
      </c>
      <c r="B23" s="173" t="s">
        <v>184</v>
      </c>
      <c r="C23" s="31" t="s">
        <v>226</v>
      </c>
      <c r="D23" s="31">
        <v>2</v>
      </c>
      <c r="E23" s="31">
        <v>30</v>
      </c>
      <c r="F23" s="31">
        <v>10</v>
      </c>
      <c r="G23" s="31">
        <v>15</v>
      </c>
      <c r="H23" s="31">
        <v>5</v>
      </c>
      <c r="I23" s="31">
        <v>30</v>
      </c>
      <c r="J23" s="31"/>
      <c r="K23" s="31"/>
      <c r="L23" s="31"/>
      <c r="M23" s="31"/>
      <c r="N23" s="47"/>
    </row>
    <row r="24" spans="1:14" s="16" customFormat="1" ht="20.100000000000001" customHeight="1" x14ac:dyDescent="0.2">
      <c r="A24" s="29">
        <v>13</v>
      </c>
      <c r="B24" s="61" t="s">
        <v>185</v>
      </c>
      <c r="C24" s="31" t="s">
        <v>226</v>
      </c>
      <c r="D24" s="65">
        <v>3</v>
      </c>
      <c r="E24" s="65">
        <v>45</v>
      </c>
      <c r="F24" s="65">
        <v>28</v>
      </c>
      <c r="G24" s="65">
        <v>15</v>
      </c>
      <c r="H24" s="65">
        <v>2</v>
      </c>
      <c r="I24" s="65">
        <v>45</v>
      </c>
      <c r="J24" s="65"/>
      <c r="K24" s="65"/>
      <c r="L24" s="65"/>
      <c r="M24" s="65"/>
      <c r="N24" s="173"/>
    </row>
    <row r="25" spans="1:14" s="17" customFormat="1" ht="20.100000000000001" customHeight="1" x14ac:dyDescent="0.2">
      <c r="A25" s="29">
        <v>14</v>
      </c>
      <c r="B25" s="61" t="s">
        <v>628</v>
      </c>
      <c r="C25" s="31" t="s">
        <v>226</v>
      </c>
      <c r="D25" s="65">
        <v>2</v>
      </c>
      <c r="E25" s="65">
        <v>30</v>
      </c>
      <c r="F25" s="65">
        <v>27</v>
      </c>
      <c r="G25" s="65">
        <v>0</v>
      </c>
      <c r="H25" s="65">
        <v>3</v>
      </c>
      <c r="I25" s="65"/>
      <c r="J25" s="65"/>
      <c r="K25" s="65"/>
      <c r="L25" s="65">
        <v>30</v>
      </c>
      <c r="M25" s="65"/>
      <c r="N25" s="173"/>
    </row>
    <row r="26" spans="1:14" s="16" customFormat="1" ht="20.100000000000001" customHeight="1" x14ac:dyDescent="0.2">
      <c r="A26" s="28" t="s">
        <v>41</v>
      </c>
      <c r="B26" s="32" t="s">
        <v>42</v>
      </c>
      <c r="C26" s="29"/>
      <c r="D26" s="28">
        <f>SUM(D27:D37)</f>
        <v>33</v>
      </c>
      <c r="E26" s="28">
        <f t="shared" ref="E26:M26" si="4">SUM(E27:E37)</f>
        <v>675</v>
      </c>
      <c r="F26" s="28">
        <f t="shared" si="4"/>
        <v>260</v>
      </c>
      <c r="G26" s="28">
        <f t="shared" si="4"/>
        <v>365</v>
      </c>
      <c r="H26" s="28">
        <f t="shared" si="4"/>
        <v>50</v>
      </c>
      <c r="I26" s="28">
        <f t="shared" si="4"/>
        <v>120</v>
      </c>
      <c r="J26" s="28">
        <f t="shared" si="4"/>
        <v>260</v>
      </c>
      <c r="K26" s="28">
        <f t="shared" si="4"/>
        <v>165</v>
      </c>
      <c r="L26" s="28">
        <f t="shared" si="4"/>
        <v>135</v>
      </c>
      <c r="M26" s="28">
        <f t="shared" si="4"/>
        <v>0</v>
      </c>
      <c r="N26" s="32"/>
    </row>
    <row r="27" spans="1:14" s="16" customFormat="1" ht="20.100000000000001" customHeight="1" x14ac:dyDescent="0.2">
      <c r="A27" s="29">
        <v>15</v>
      </c>
      <c r="B27" s="48" t="s">
        <v>200</v>
      </c>
      <c r="C27" s="29" t="s">
        <v>226</v>
      </c>
      <c r="D27" s="29">
        <v>3</v>
      </c>
      <c r="E27" s="29">
        <v>45</v>
      </c>
      <c r="F27" s="29">
        <v>28</v>
      </c>
      <c r="G27" s="29">
        <v>15</v>
      </c>
      <c r="H27" s="29">
        <v>2</v>
      </c>
      <c r="I27" s="29"/>
      <c r="J27" s="29"/>
      <c r="K27" s="29"/>
      <c r="L27" s="29">
        <v>45</v>
      </c>
      <c r="M27" s="29"/>
      <c r="N27" s="48"/>
    </row>
    <row r="28" spans="1:14" s="16" customFormat="1" ht="20.100000000000001" customHeight="1" x14ac:dyDescent="0.2">
      <c r="A28" s="29">
        <v>16</v>
      </c>
      <c r="B28" s="48" t="s">
        <v>187</v>
      </c>
      <c r="C28" s="29" t="s">
        <v>226</v>
      </c>
      <c r="D28" s="29">
        <v>2</v>
      </c>
      <c r="E28" s="29">
        <v>45</v>
      </c>
      <c r="F28" s="29">
        <v>28</v>
      </c>
      <c r="G28" s="29">
        <v>15</v>
      </c>
      <c r="H28" s="29">
        <v>2</v>
      </c>
      <c r="I28" s="29">
        <v>45</v>
      </c>
      <c r="J28" s="29"/>
      <c r="K28" s="29"/>
      <c r="L28" s="29"/>
      <c r="M28" s="29"/>
      <c r="N28" s="48"/>
    </row>
    <row r="29" spans="1:14" s="16" customFormat="1" ht="20.100000000000001" customHeight="1" x14ac:dyDescent="0.2">
      <c r="A29" s="29">
        <v>17</v>
      </c>
      <c r="B29" s="53" t="s">
        <v>629</v>
      </c>
      <c r="C29" s="29" t="s">
        <v>229</v>
      </c>
      <c r="D29" s="54">
        <v>4</v>
      </c>
      <c r="E29" s="54">
        <v>105</v>
      </c>
      <c r="F29" s="54">
        <v>15</v>
      </c>
      <c r="G29" s="54">
        <v>80</v>
      </c>
      <c r="H29" s="54">
        <v>10</v>
      </c>
      <c r="I29" s="54">
        <v>45</v>
      </c>
      <c r="J29" s="54">
        <v>65</v>
      </c>
      <c r="K29" s="54"/>
      <c r="L29" s="54"/>
      <c r="M29" s="54"/>
      <c r="N29" s="53"/>
    </row>
    <row r="30" spans="1:14" s="16" customFormat="1" ht="20.100000000000001" customHeight="1" x14ac:dyDescent="0.2">
      <c r="A30" s="29">
        <v>18</v>
      </c>
      <c r="B30" s="48" t="s">
        <v>201</v>
      </c>
      <c r="C30" s="29" t="s">
        <v>226</v>
      </c>
      <c r="D30" s="29">
        <v>2</v>
      </c>
      <c r="E30" s="29">
        <v>30</v>
      </c>
      <c r="F30" s="29">
        <v>28</v>
      </c>
      <c r="G30" s="29">
        <v>0</v>
      </c>
      <c r="H30" s="29">
        <v>2</v>
      </c>
      <c r="I30" s="29">
        <v>30</v>
      </c>
      <c r="J30" s="29"/>
      <c r="K30" s="29"/>
      <c r="L30" s="29"/>
      <c r="M30" s="29"/>
      <c r="N30" s="48"/>
    </row>
    <row r="31" spans="1:14" s="16" customFormat="1" ht="20.100000000000001" customHeight="1" x14ac:dyDescent="0.2">
      <c r="A31" s="29">
        <v>19</v>
      </c>
      <c r="B31" s="48" t="s">
        <v>630</v>
      </c>
      <c r="C31" s="29" t="s">
        <v>229</v>
      </c>
      <c r="D31" s="29">
        <v>3</v>
      </c>
      <c r="E31" s="29">
        <v>75</v>
      </c>
      <c r="F31" s="29">
        <v>15</v>
      </c>
      <c r="G31" s="29">
        <v>55</v>
      </c>
      <c r="H31" s="29">
        <v>5</v>
      </c>
      <c r="I31" s="29"/>
      <c r="J31" s="29">
        <v>75</v>
      </c>
      <c r="K31" s="29"/>
      <c r="L31" s="29"/>
      <c r="M31" s="29"/>
      <c r="N31" s="48"/>
    </row>
    <row r="32" spans="1:14" s="16" customFormat="1" ht="20.100000000000001" customHeight="1" x14ac:dyDescent="0.2">
      <c r="A32" s="29">
        <v>20</v>
      </c>
      <c r="B32" s="48" t="s">
        <v>202</v>
      </c>
      <c r="C32" s="29" t="s">
        <v>226</v>
      </c>
      <c r="D32" s="29">
        <v>2</v>
      </c>
      <c r="E32" s="29">
        <v>30</v>
      </c>
      <c r="F32" s="29">
        <v>28</v>
      </c>
      <c r="G32" s="29">
        <v>0</v>
      </c>
      <c r="H32" s="29">
        <v>2</v>
      </c>
      <c r="I32" s="29"/>
      <c r="J32" s="29"/>
      <c r="K32" s="29">
        <v>30</v>
      </c>
      <c r="L32" s="29"/>
      <c r="M32" s="29"/>
      <c r="N32" s="48"/>
    </row>
    <row r="33" spans="1:15" s="16" customFormat="1" ht="20.100000000000001" customHeight="1" x14ac:dyDescent="0.2">
      <c r="A33" s="29">
        <v>21</v>
      </c>
      <c r="B33" s="48" t="s">
        <v>203</v>
      </c>
      <c r="C33" s="29" t="s">
        <v>228</v>
      </c>
      <c r="D33" s="29">
        <v>3</v>
      </c>
      <c r="E33" s="29">
        <v>90</v>
      </c>
      <c r="F33" s="29"/>
      <c r="G33" s="29">
        <v>85</v>
      </c>
      <c r="H33" s="29">
        <v>5</v>
      </c>
      <c r="I33" s="29"/>
      <c r="J33" s="29"/>
      <c r="K33" s="29">
        <v>90</v>
      </c>
      <c r="L33" s="29"/>
      <c r="M33" s="29"/>
      <c r="N33" s="48"/>
    </row>
    <row r="34" spans="1:15" s="16" customFormat="1" ht="20.100000000000001" customHeight="1" x14ac:dyDescent="0.2">
      <c r="A34" s="29">
        <v>22</v>
      </c>
      <c r="B34" s="53" t="s">
        <v>204</v>
      </c>
      <c r="C34" s="29" t="s">
        <v>226</v>
      </c>
      <c r="D34" s="54">
        <v>3</v>
      </c>
      <c r="E34" s="54">
        <v>45</v>
      </c>
      <c r="F34" s="54">
        <v>28</v>
      </c>
      <c r="G34" s="54">
        <v>15</v>
      </c>
      <c r="H34" s="54">
        <v>2</v>
      </c>
      <c r="I34" s="54"/>
      <c r="J34" s="133"/>
      <c r="K34" s="54">
        <v>45</v>
      </c>
      <c r="L34" s="54"/>
      <c r="M34" s="54"/>
      <c r="N34" s="53"/>
    </row>
    <row r="35" spans="1:15" s="16" customFormat="1" ht="20.100000000000001" customHeight="1" x14ac:dyDescent="0.2">
      <c r="A35" s="29">
        <v>23</v>
      </c>
      <c r="B35" s="53" t="s">
        <v>205</v>
      </c>
      <c r="C35" s="29" t="s">
        <v>228</v>
      </c>
      <c r="D35" s="54">
        <v>3</v>
      </c>
      <c r="E35" s="54">
        <v>90</v>
      </c>
      <c r="F35" s="54"/>
      <c r="G35" s="54">
        <v>80</v>
      </c>
      <c r="H35" s="54">
        <v>10</v>
      </c>
      <c r="I35" s="54"/>
      <c r="J35" s="54"/>
      <c r="K35" s="54"/>
      <c r="L35" s="54">
        <v>90</v>
      </c>
      <c r="M35" s="54"/>
      <c r="N35" s="53"/>
    </row>
    <row r="36" spans="1:15" s="17" customFormat="1" ht="20.100000000000001" customHeight="1" x14ac:dyDescent="0.2">
      <c r="A36" s="29">
        <v>24</v>
      </c>
      <c r="B36" s="48" t="s">
        <v>191</v>
      </c>
      <c r="C36" s="29" t="s">
        <v>226</v>
      </c>
      <c r="D36" s="29">
        <v>4</v>
      </c>
      <c r="E36" s="29">
        <v>60</v>
      </c>
      <c r="F36" s="29">
        <v>45</v>
      </c>
      <c r="G36" s="29">
        <v>10</v>
      </c>
      <c r="H36" s="29">
        <v>5</v>
      </c>
      <c r="I36" s="29"/>
      <c r="J36" s="29">
        <v>60</v>
      </c>
      <c r="K36" s="29"/>
      <c r="L36" s="29"/>
      <c r="M36" s="29"/>
      <c r="N36" s="48"/>
    </row>
    <row r="37" spans="1:15" s="17" customFormat="1" ht="20.100000000000001" customHeight="1" x14ac:dyDescent="0.2">
      <c r="A37" s="29">
        <v>25</v>
      </c>
      <c r="B37" s="48" t="s">
        <v>192</v>
      </c>
      <c r="C37" s="29" t="s">
        <v>226</v>
      </c>
      <c r="D37" s="29">
        <v>4</v>
      </c>
      <c r="E37" s="29">
        <v>60</v>
      </c>
      <c r="F37" s="29">
        <v>45</v>
      </c>
      <c r="G37" s="29">
        <v>10</v>
      </c>
      <c r="H37" s="29">
        <v>5</v>
      </c>
      <c r="I37" s="29"/>
      <c r="J37" s="29">
        <v>60</v>
      </c>
      <c r="K37" s="29"/>
      <c r="L37" s="29"/>
      <c r="M37" s="29"/>
      <c r="N37" s="48"/>
    </row>
    <row r="38" spans="1:15" s="17" customFormat="1" ht="20.100000000000001" customHeight="1" x14ac:dyDescent="0.2">
      <c r="A38" s="28" t="s">
        <v>94</v>
      </c>
      <c r="B38" s="32" t="s">
        <v>193</v>
      </c>
      <c r="C38" s="29"/>
      <c r="D38" s="28">
        <v>2</v>
      </c>
      <c r="E38" s="28">
        <v>45</v>
      </c>
      <c r="F38" s="28">
        <v>15</v>
      </c>
      <c r="G38" s="28">
        <v>25</v>
      </c>
      <c r="H38" s="28">
        <v>5</v>
      </c>
      <c r="I38" s="28">
        <v>0</v>
      </c>
      <c r="J38" s="28">
        <v>0</v>
      </c>
      <c r="K38" s="28">
        <v>45</v>
      </c>
      <c r="L38" s="28">
        <v>0</v>
      </c>
      <c r="M38" s="28">
        <v>0</v>
      </c>
      <c r="N38" s="32"/>
    </row>
    <row r="39" spans="1:15" s="17" customFormat="1" ht="20.100000000000001" customHeight="1" x14ac:dyDescent="0.2">
      <c r="A39" s="29">
        <v>26</v>
      </c>
      <c r="B39" s="48" t="s">
        <v>206</v>
      </c>
      <c r="C39" s="29" t="s">
        <v>229</v>
      </c>
      <c r="D39" s="29">
        <v>2</v>
      </c>
      <c r="E39" s="29">
        <v>45</v>
      </c>
      <c r="F39" s="29">
        <v>15</v>
      </c>
      <c r="G39" s="29">
        <v>25</v>
      </c>
      <c r="H39" s="29">
        <v>5</v>
      </c>
      <c r="I39" s="29"/>
      <c r="J39" s="29"/>
      <c r="K39" s="29">
        <v>45</v>
      </c>
      <c r="L39" s="29"/>
      <c r="M39" s="29"/>
      <c r="N39" s="48"/>
    </row>
    <row r="40" spans="1:15" s="16" customFormat="1" ht="31.5" x14ac:dyDescent="0.2">
      <c r="A40" s="28" t="s">
        <v>59</v>
      </c>
      <c r="B40" s="33" t="s">
        <v>60</v>
      </c>
      <c r="C40" s="30"/>
      <c r="D40" s="28">
        <v>16</v>
      </c>
      <c r="E40" s="28">
        <v>720</v>
      </c>
      <c r="F40" s="28">
        <v>75</v>
      </c>
      <c r="G40" s="28">
        <v>630</v>
      </c>
      <c r="H40" s="28">
        <v>15</v>
      </c>
      <c r="I40" s="28">
        <v>0</v>
      </c>
      <c r="J40" s="28">
        <v>0</v>
      </c>
      <c r="K40" s="28">
        <v>270</v>
      </c>
      <c r="L40" s="28">
        <v>225</v>
      </c>
      <c r="M40" s="28">
        <v>225</v>
      </c>
      <c r="N40" s="48"/>
    </row>
    <row r="41" spans="1:15" s="16" customFormat="1" ht="20.100000000000001" customHeight="1" x14ac:dyDescent="0.2">
      <c r="A41" s="29">
        <v>27</v>
      </c>
      <c r="B41" s="48" t="s">
        <v>196</v>
      </c>
      <c r="C41" s="29" t="s">
        <v>547</v>
      </c>
      <c r="D41" s="29">
        <v>6</v>
      </c>
      <c r="E41" s="29">
        <v>270</v>
      </c>
      <c r="F41" s="29">
        <v>25</v>
      </c>
      <c r="G41" s="29">
        <v>240</v>
      </c>
      <c r="H41" s="29">
        <v>5</v>
      </c>
      <c r="I41" s="29"/>
      <c r="J41" s="29"/>
      <c r="K41" s="29">
        <v>270</v>
      </c>
      <c r="L41" s="29"/>
      <c r="M41" s="29"/>
      <c r="N41" s="48"/>
    </row>
    <row r="42" spans="1:15" s="17" customFormat="1" ht="20.100000000000001" customHeight="1" x14ac:dyDescent="0.2">
      <c r="A42" s="29">
        <v>28</v>
      </c>
      <c r="B42" s="48" t="s">
        <v>197</v>
      </c>
      <c r="C42" s="29" t="s">
        <v>547</v>
      </c>
      <c r="D42" s="29">
        <v>5</v>
      </c>
      <c r="E42" s="29">
        <v>225</v>
      </c>
      <c r="F42" s="29">
        <v>25</v>
      </c>
      <c r="G42" s="29">
        <v>195</v>
      </c>
      <c r="H42" s="29">
        <v>5</v>
      </c>
      <c r="I42" s="29"/>
      <c r="J42" s="29"/>
      <c r="K42" s="29"/>
      <c r="L42" s="29">
        <v>225</v>
      </c>
      <c r="M42" s="29"/>
      <c r="N42" s="48"/>
    </row>
    <row r="43" spans="1:15" s="17" customFormat="1" ht="20.100000000000001" customHeight="1" x14ac:dyDescent="0.2">
      <c r="A43" s="29">
        <v>29</v>
      </c>
      <c r="B43" s="56" t="s">
        <v>62</v>
      </c>
      <c r="C43" s="29" t="s">
        <v>547</v>
      </c>
      <c r="D43" s="29">
        <v>5</v>
      </c>
      <c r="E43" s="29">
        <v>225</v>
      </c>
      <c r="F43" s="29">
        <v>25</v>
      </c>
      <c r="G43" s="29">
        <v>195</v>
      </c>
      <c r="H43" s="29">
        <v>5</v>
      </c>
      <c r="I43" s="29"/>
      <c r="J43" s="29"/>
      <c r="K43" s="29"/>
      <c r="L43" s="29"/>
      <c r="M43" s="29">
        <v>225</v>
      </c>
      <c r="N43" s="48"/>
    </row>
    <row r="44" spans="1:15" s="16" customFormat="1" ht="20.100000000000001" customHeight="1" x14ac:dyDescent="0.2">
      <c r="A44" s="28" t="s">
        <v>63</v>
      </c>
      <c r="B44" s="57" t="s">
        <v>566</v>
      </c>
      <c r="C44" s="28" t="s">
        <v>228</v>
      </c>
      <c r="D44" s="28">
        <v>5</v>
      </c>
      <c r="E44" s="28">
        <v>150</v>
      </c>
      <c r="F44" s="28">
        <v>5</v>
      </c>
      <c r="G44" s="28">
        <v>140</v>
      </c>
      <c r="H44" s="28">
        <v>5</v>
      </c>
      <c r="I44" s="28"/>
      <c r="J44" s="28"/>
      <c r="K44" s="28"/>
      <c r="L44" s="28"/>
      <c r="M44" s="28">
        <v>150</v>
      </c>
      <c r="N44" s="32"/>
    </row>
    <row r="45" spans="1:15" s="17" customFormat="1" ht="20.100000000000001" customHeight="1" x14ac:dyDescent="0.2">
      <c r="A45" s="321" t="s">
        <v>137</v>
      </c>
      <c r="B45" s="322"/>
      <c r="C45" s="25"/>
      <c r="D45" s="28">
        <f t="shared" ref="D45:M45" si="5">D44+D40+D17+D9</f>
        <v>90</v>
      </c>
      <c r="E45" s="28">
        <f t="shared" si="5"/>
        <v>2250</v>
      </c>
      <c r="F45" s="28">
        <f t="shared" si="5"/>
        <v>669</v>
      </c>
      <c r="G45" s="28">
        <f t="shared" si="5"/>
        <v>1460</v>
      </c>
      <c r="H45" s="28">
        <f t="shared" si="5"/>
        <v>121</v>
      </c>
      <c r="I45" s="28">
        <f t="shared" si="5"/>
        <v>450</v>
      </c>
      <c r="J45" s="28">
        <f t="shared" si="5"/>
        <v>425</v>
      </c>
      <c r="K45" s="28">
        <f t="shared" si="5"/>
        <v>480</v>
      </c>
      <c r="L45" s="28">
        <f t="shared" si="5"/>
        <v>525</v>
      </c>
      <c r="M45" s="28">
        <f t="shared" si="5"/>
        <v>375</v>
      </c>
      <c r="N45" s="134"/>
      <c r="O45" s="17" t="s">
        <v>624</v>
      </c>
    </row>
    <row r="46" spans="1:15" s="24" customFormat="1" ht="6" customHeight="1" x14ac:dyDescent="0.25">
      <c r="A46" s="80"/>
      <c r="B46" s="80"/>
      <c r="C46" s="82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</row>
    <row r="47" spans="1:15" x14ac:dyDescent="0.25">
      <c r="A47" s="288" t="s">
        <v>563</v>
      </c>
      <c r="B47" s="288"/>
      <c r="C47" s="288"/>
      <c r="D47" s="288"/>
      <c r="E47" s="288"/>
      <c r="F47" s="288"/>
      <c r="G47" s="288"/>
      <c r="H47" s="288"/>
      <c r="I47" s="288"/>
      <c r="J47" s="288"/>
      <c r="K47" s="288"/>
      <c r="L47" s="288"/>
      <c r="M47" s="288"/>
      <c r="N47" s="288"/>
    </row>
    <row r="48" spans="1:15" x14ac:dyDescent="0.25">
      <c r="A48" s="23"/>
      <c r="B48" s="24"/>
      <c r="C48" s="23"/>
      <c r="D48" s="23"/>
      <c r="E48" s="23"/>
      <c r="F48" s="23"/>
      <c r="G48" s="23"/>
      <c r="H48" s="23"/>
      <c r="I48" s="23"/>
      <c r="J48" s="23"/>
      <c r="K48" s="22"/>
      <c r="L48" s="22"/>
      <c r="M48" s="22"/>
      <c r="N48" s="24"/>
    </row>
    <row r="49" spans="1:14" x14ac:dyDescent="0.25">
      <c r="A49" s="23"/>
      <c r="B49" s="24"/>
      <c r="C49" s="23"/>
      <c r="D49" s="23"/>
      <c r="E49" s="23"/>
      <c r="F49" s="23"/>
      <c r="G49" s="23"/>
      <c r="H49" s="23"/>
      <c r="I49" s="23"/>
      <c r="J49" s="23"/>
      <c r="K49" s="22"/>
      <c r="L49" s="22"/>
      <c r="M49" s="22"/>
      <c r="N49" s="24"/>
    </row>
    <row r="50" spans="1:14" x14ac:dyDescent="0.25">
      <c r="A50" s="23"/>
      <c r="B50" s="24"/>
      <c r="C50" s="23"/>
      <c r="D50" s="23"/>
      <c r="E50" s="23"/>
      <c r="F50" s="23"/>
      <c r="G50" s="23"/>
      <c r="H50" s="23"/>
      <c r="I50" s="23"/>
      <c r="J50" s="23"/>
      <c r="K50" s="22"/>
      <c r="L50" s="22"/>
      <c r="M50" s="22"/>
      <c r="N50" s="24"/>
    </row>
    <row r="51" spans="1:14" x14ac:dyDescent="0.25">
      <c r="A51" s="23"/>
      <c r="B51" s="24"/>
      <c r="C51" s="23"/>
      <c r="D51" s="23"/>
      <c r="E51" s="23"/>
      <c r="F51" s="23"/>
      <c r="G51" s="23"/>
      <c r="H51" s="23"/>
      <c r="I51" s="23"/>
      <c r="J51" s="23"/>
      <c r="K51" s="22"/>
      <c r="L51" s="22"/>
      <c r="M51" s="22"/>
      <c r="N51" s="24"/>
    </row>
    <row r="52" spans="1:14" x14ac:dyDescent="0.25">
      <c r="A52" s="23"/>
      <c r="B52" s="24"/>
      <c r="C52" s="23"/>
      <c r="D52" s="23"/>
      <c r="E52" s="23"/>
      <c r="F52" s="23"/>
      <c r="G52" s="23"/>
      <c r="H52" s="23"/>
      <c r="I52" s="23"/>
      <c r="J52" s="23"/>
      <c r="K52" s="22"/>
      <c r="L52" s="22"/>
      <c r="M52" s="22"/>
      <c r="N52" s="24"/>
    </row>
    <row r="53" spans="1:14" x14ac:dyDescent="0.25">
      <c r="A53" s="23"/>
      <c r="B53" s="24"/>
      <c r="C53" s="23"/>
      <c r="D53" s="23"/>
      <c r="E53" s="23"/>
      <c r="F53" s="23"/>
      <c r="G53" s="23"/>
      <c r="H53" s="23"/>
      <c r="I53" s="23"/>
      <c r="J53" s="23"/>
      <c r="K53" s="22"/>
      <c r="L53" s="22"/>
      <c r="M53" s="22"/>
      <c r="N53" s="24"/>
    </row>
    <row r="54" spans="1:14" x14ac:dyDescent="0.25">
      <c r="A54" s="23"/>
      <c r="B54" s="24"/>
      <c r="C54" s="23"/>
      <c r="D54" s="23"/>
      <c r="E54" s="23"/>
      <c r="F54" s="23"/>
      <c r="G54" s="23"/>
      <c r="H54" s="23"/>
      <c r="I54" s="23"/>
      <c r="J54" s="23"/>
      <c r="K54" s="22"/>
      <c r="L54" s="22"/>
      <c r="M54" s="22"/>
      <c r="N54" s="24"/>
    </row>
  </sheetData>
  <mergeCells count="13">
    <mergeCell ref="N7:N8"/>
    <mergeCell ref="A45:B45"/>
    <mergeCell ref="A47:N47"/>
    <mergeCell ref="A7:A8"/>
    <mergeCell ref="B7:B8"/>
    <mergeCell ref="D7:D8"/>
    <mergeCell ref="E7:H7"/>
    <mergeCell ref="C7:C8"/>
    <mergeCell ref="A1:H1"/>
    <mergeCell ref="A2:H2"/>
    <mergeCell ref="A3:H3"/>
    <mergeCell ref="A4:M4"/>
    <mergeCell ref="A5:N5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6FA14-83B5-4D72-9E2D-3AE20F247996}">
  <sheetPr>
    <tabColor rgb="FF00B050"/>
  </sheetPr>
  <dimension ref="A1:P56"/>
  <sheetViews>
    <sheetView topLeftCell="A23" zoomScaleNormal="100" workbookViewId="0">
      <selection activeCell="S44" sqref="S44"/>
    </sheetView>
  </sheetViews>
  <sheetFormatPr defaultColWidth="9" defaultRowHeight="15.75" x14ac:dyDescent="0.25"/>
  <cols>
    <col min="1" max="1" width="4.75" style="82" customWidth="1"/>
    <col min="2" max="2" width="35.75" style="80" customWidth="1"/>
    <col min="3" max="3" width="8.5" style="82" customWidth="1"/>
    <col min="4" max="4" width="7.75" style="82" customWidth="1"/>
    <col min="5" max="5" width="6.875" style="82" customWidth="1"/>
    <col min="6" max="6" width="6.125" style="82" customWidth="1"/>
    <col min="7" max="7" width="6" style="82" customWidth="1"/>
    <col min="8" max="8" width="7.25" style="82" customWidth="1"/>
    <col min="9" max="10" width="8" style="82" customWidth="1"/>
    <col min="11" max="13" width="8" style="83" customWidth="1"/>
    <col min="14" max="14" width="4.75" style="80" customWidth="1"/>
    <col min="15" max="16" width="9" style="80"/>
    <col min="17" max="17" width="18.125" style="80" customWidth="1"/>
    <col min="18" max="16384" width="9" style="80"/>
  </cols>
  <sheetData>
    <row r="1" spans="1:16" s="3" customFormat="1" x14ac:dyDescent="0.25">
      <c r="A1" s="302" t="s">
        <v>0</v>
      </c>
      <c r="B1" s="302"/>
      <c r="C1" s="302"/>
      <c r="D1" s="302"/>
      <c r="E1" s="302"/>
      <c r="F1" s="302"/>
      <c r="G1" s="302"/>
      <c r="H1" s="302"/>
      <c r="I1" s="1"/>
      <c r="J1" s="2"/>
      <c r="K1" s="1"/>
      <c r="L1" s="2"/>
      <c r="M1" s="1"/>
    </row>
    <row r="2" spans="1:16" s="3" customFormat="1" ht="15" customHeight="1" x14ac:dyDescent="0.25">
      <c r="A2" s="302" t="s">
        <v>182</v>
      </c>
      <c r="B2" s="302"/>
      <c r="C2" s="302"/>
      <c r="D2" s="302"/>
      <c r="E2" s="302"/>
      <c r="F2" s="302"/>
      <c r="G2" s="302"/>
      <c r="H2" s="302"/>
      <c r="I2" s="1"/>
      <c r="J2" s="2"/>
      <c r="K2" s="1"/>
      <c r="L2" s="2"/>
      <c r="M2" s="1"/>
    </row>
    <row r="3" spans="1:16" s="3" customFormat="1" ht="7.5" customHeight="1" x14ac:dyDescent="0.25">
      <c r="A3" s="303" t="s">
        <v>2</v>
      </c>
      <c r="B3" s="304"/>
      <c r="C3" s="304"/>
      <c r="D3" s="304"/>
      <c r="E3" s="304"/>
      <c r="F3" s="304"/>
      <c r="G3" s="304"/>
      <c r="H3" s="304"/>
      <c r="I3" s="1"/>
      <c r="J3" s="2"/>
      <c r="K3" s="1"/>
      <c r="L3" s="2"/>
      <c r="M3" s="1"/>
    </row>
    <row r="4" spans="1:16" s="3" customFormat="1" ht="27.75" customHeight="1" x14ac:dyDescent="0.35">
      <c r="A4" s="305" t="s">
        <v>618</v>
      </c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4"/>
      <c r="O4" s="4"/>
      <c r="P4" s="4"/>
    </row>
    <row r="5" spans="1:16" s="6" customFormat="1" ht="30" customHeight="1" x14ac:dyDescent="0.35">
      <c r="A5" s="306" t="s">
        <v>646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5"/>
      <c r="P5" s="5"/>
    </row>
    <row r="6" spans="1:16" s="7" customFormat="1" ht="23.25" customHeight="1" x14ac:dyDescent="0.2">
      <c r="A6" s="7" t="s">
        <v>207</v>
      </c>
      <c r="C6" s="8"/>
      <c r="D6" s="8"/>
      <c r="E6" s="8"/>
      <c r="F6" s="8"/>
      <c r="G6" s="8"/>
      <c r="H6" s="8"/>
      <c r="I6" s="9"/>
      <c r="J6" s="9" t="s">
        <v>69</v>
      </c>
      <c r="K6" s="8"/>
      <c r="L6" s="8"/>
      <c r="M6" s="9"/>
      <c r="N6" s="15"/>
    </row>
    <row r="7" spans="1:16" s="8" customFormat="1" ht="27.75" customHeight="1" x14ac:dyDescent="0.2">
      <c r="A7" s="290" t="s">
        <v>5</v>
      </c>
      <c r="B7" s="292" t="s">
        <v>6</v>
      </c>
      <c r="C7" s="294" t="s">
        <v>225</v>
      </c>
      <c r="D7" s="294" t="s">
        <v>70</v>
      </c>
      <c r="E7" s="295" t="s">
        <v>71</v>
      </c>
      <c r="F7" s="296"/>
      <c r="G7" s="296"/>
      <c r="H7" s="297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99" t="s">
        <v>467</v>
      </c>
    </row>
    <row r="8" spans="1:16" s="8" customFormat="1" ht="63" x14ac:dyDescent="0.2">
      <c r="A8" s="291"/>
      <c r="B8" s="293"/>
      <c r="C8" s="298"/>
      <c r="D8" s="291"/>
      <c r="E8" s="10" t="s">
        <v>15</v>
      </c>
      <c r="F8" s="12" t="s">
        <v>16</v>
      </c>
      <c r="G8" s="12" t="s">
        <v>17</v>
      </c>
      <c r="H8" s="12" t="s">
        <v>18</v>
      </c>
      <c r="I8" s="30" t="s">
        <v>615</v>
      </c>
      <c r="J8" s="12" t="s">
        <v>473</v>
      </c>
      <c r="K8" s="30" t="s">
        <v>539</v>
      </c>
      <c r="L8" s="30" t="s">
        <v>540</v>
      </c>
      <c r="M8" s="12" t="s">
        <v>616</v>
      </c>
      <c r="N8" s="300"/>
    </row>
    <row r="9" spans="1:16" s="16" customFormat="1" ht="18.95" customHeight="1" x14ac:dyDescent="0.25">
      <c r="A9" s="28" t="s">
        <v>19</v>
      </c>
      <c r="B9" s="52" t="s">
        <v>20</v>
      </c>
      <c r="C9" s="84"/>
      <c r="D9" s="28">
        <f t="shared" ref="D9:M9" si="0">SUM(D10:D16)</f>
        <v>19</v>
      </c>
      <c r="E9" s="28">
        <f t="shared" si="0"/>
        <v>435</v>
      </c>
      <c r="F9" s="28">
        <f t="shared" si="0"/>
        <v>157</v>
      </c>
      <c r="G9" s="28">
        <f t="shared" si="0"/>
        <v>255</v>
      </c>
      <c r="H9" s="28">
        <f t="shared" si="0"/>
        <v>23</v>
      </c>
      <c r="I9" s="94">
        <f t="shared" si="0"/>
        <v>225</v>
      </c>
      <c r="J9" s="94">
        <f t="shared" si="0"/>
        <v>105</v>
      </c>
      <c r="K9" s="94">
        <f t="shared" si="0"/>
        <v>0</v>
      </c>
      <c r="L9" s="94">
        <f t="shared" si="0"/>
        <v>105</v>
      </c>
      <c r="M9" s="94">
        <f t="shared" si="0"/>
        <v>0</v>
      </c>
      <c r="N9" s="94"/>
    </row>
    <row r="10" spans="1:16" s="17" customFormat="1" ht="18.95" customHeight="1" x14ac:dyDescent="0.25">
      <c r="A10" s="95">
        <v>1</v>
      </c>
      <c r="B10" s="48" t="s">
        <v>376</v>
      </c>
      <c r="C10" s="29" t="s">
        <v>429</v>
      </c>
      <c r="D10" s="29">
        <v>5</v>
      </c>
      <c r="E10" s="29">
        <v>75</v>
      </c>
      <c r="F10" s="29">
        <v>41</v>
      </c>
      <c r="G10" s="29">
        <v>29</v>
      </c>
      <c r="H10" s="29">
        <v>5</v>
      </c>
      <c r="I10" s="96"/>
      <c r="J10" s="87"/>
      <c r="K10" s="87"/>
      <c r="L10" s="87">
        <v>75</v>
      </c>
      <c r="M10" s="87"/>
      <c r="N10" s="87"/>
    </row>
    <row r="11" spans="1:16" s="17" customFormat="1" ht="18.95" customHeight="1" x14ac:dyDescent="0.25">
      <c r="A11" s="95">
        <v>2</v>
      </c>
      <c r="B11" s="48" t="s">
        <v>24</v>
      </c>
      <c r="C11" s="29" t="s">
        <v>229</v>
      </c>
      <c r="D11" s="29">
        <v>3</v>
      </c>
      <c r="E11" s="29">
        <v>75</v>
      </c>
      <c r="F11" s="29">
        <v>15</v>
      </c>
      <c r="G11" s="29">
        <v>58</v>
      </c>
      <c r="H11" s="29">
        <v>2</v>
      </c>
      <c r="I11" s="96"/>
      <c r="J11" s="87">
        <v>75</v>
      </c>
      <c r="K11" s="87"/>
      <c r="L11" s="87"/>
      <c r="M11" s="87"/>
      <c r="N11" s="87"/>
    </row>
    <row r="12" spans="1:16" s="17" customFormat="1" ht="18.95" customHeight="1" x14ac:dyDescent="0.25">
      <c r="A12" s="95">
        <v>3</v>
      </c>
      <c r="B12" s="48" t="s">
        <v>22</v>
      </c>
      <c r="C12" s="29" t="s">
        <v>429</v>
      </c>
      <c r="D12" s="29">
        <v>2</v>
      </c>
      <c r="E12" s="29">
        <v>30</v>
      </c>
      <c r="F12" s="29">
        <v>18</v>
      </c>
      <c r="G12" s="29">
        <v>10</v>
      </c>
      <c r="H12" s="29">
        <v>2</v>
      </c>
      <c r="I12" s="96"/>
      <c r="J12" s="87"/>
      <c r="K12" s="87"/>
      <c r="L12" s="87">
        <v>30</v>
      </c>
      <c r="M12" s="87"/>
      <c r="N12" s="87"/>
    </row>
    <row r="13" spans="1:16" s="17" customFormat="1" ht="18.95" customHeight="1" x14ac:dyDescent="0.25">
      <c r="A13" s="95">
        <v>4</v>
      </c>
      <c r="B13" s="48" t="s">
        <v>26</v>
      </c>
      <c r="C13" s="29" t="s">
        <v>229</v>
      </c>
      <c r="D13" s="29">
        <v>2</v>
      </c>
      <c r="E13" s="29">
        <v>60</v>
      </c>
      <c r="F13" s="29">
        <v>21</v>
      </c>
      <c r="G13" s="29">
        <v>36</v>
      </c>
      <c r="H13" s="29">
        <v>3</v>
      </c>
      <c r="I13" s="96">
        <v>60</v>
      </c>
      <c r="J13" s="87"/>
      <c r="K13" s="87" t="s">
        <v>25</v>
      </c>
      <c r="L13" s="87"/>
      <c r="M13" s="87"/>
      <c r="N13" s="87"/>
    </row>
    <row r="14" spans="1:16" s="17" customFormat="1" ht="18.95" customHeight="1" x14ac:dyDescent="0.25">
      <c r="A14" s="95">
        <v>5</v>
      </c>
      <c r="B14" s="48" t="s">
        <v>27</v>
      </c>
      <c r="C14" s="29" t="s">
        <v>229</v>
      </c>
      <c r="D14" s="29">
        <v>2</v>
      </c>
      <c r="E14" s="29">
        <v>60</v>
      </c>
      <c r="F14" s="29">
        <v>21</v>
      </c>
      <c r="G14" s="29">
        <v>36</v>
      </c>
      <c r="H14" s="29">
        <v>3</v>
      </c>
      <c r="I14" s="96">
        <v>60</v>
      </c>
      <c r="J14" s="87"/>
      <c r="K14" s="87"/>
      <c r="L14" s="87"/>
      <c r="M14" s="87"/>
      <c r="N14" s="87"/>
    </row>
    <row r="15" spans="1:16" s="17" customFormat="1" ht="18.95" customHeight="1" x14ac:dyDescent="0.25">
      <c r="A15" s="95">
        <v>6</v>
      </c>
      <c r="B15" s="48" t="s">
        <v>23</v>
      </c>
      <c r="C15" s="29" t="s">
        <v>429</v>
      </c>
      <c r="D15" s="29">
        <v>2</v>
      </c>
      <c r="E15" s="29">
        <v>60</v>
      </c>
      <c r="F15" s="29">
        <v>5</v>
      </c>
      <c r="G15" s="29">
        <v>51</v>
      </c>
      <c r="H15" s="29">
        <v>4</v>
      </c>
      <c r="I15" s="96">
        <v>30</v>
      </c>
      <c r="J15" s="87">
        <v>30</v>
      </c>
      <c r="K15" s="87"/>
      <c r="L15" s="87"/>
      <c r="M15" s="87"/>
      <c r="N15" s="87"/>
    </row>
    <row r="16" spans="1:16" s="17" customFormat="1" ht="18.95" customHeight="1" x14ac:dyDescent="0.25">
      <c r="A16" s="95">
        <v>7</v>
      </c>
      <c r="B16" s="48" t="s">
        <v>170</v>
      </c>
      <c r="C16" s="29" t="s">
        <v>429</v>
      </c>
      <c r="D16" s="29">
        <v>3</v>
      </c>
      <c r="E16" s="29">
        <v>75</v>
      </c>
      <c r="F16" s="29">
        <v>36</v>
      </c>
      <c r="G16" s="29">
        <v>35</v>
      </c>
      <c r="H16" s="29">
        <v>4</v>
      </c>
      <c r="I16" s="96">
        <v>75</v>
      </c>
      <c r="J16" s="87"/>
      <c r="K16" s="87"/>
      <c r="L16" s="87"/>
      <c r="M16" s="87"/>
      <c r="N16" s="87"/>
    </row>
    <row r="17" spans="1:14" s="16" customFormat="1" ht="18.95" customHeight="1" x14ac:dyDescent="0.25">
      <c r="A17" s="28" t="s">
        <v>28</v>
      </c>
      <c r="B17" s="32" t="s">
        <v>208</v>
      </c>
      <c r="C17" s="28"/>
      <c r="D17" s="28">
        <f t="shared" ref="D17:M17" si="1">D18+D26+D36</f>
        <v>50</v>
      </c>
      <c r="E17" s="28">
        <f t="shared" si="1"/>
        <v>990</v>
      </c>
      <c r="F17" s="28">
        <f t="shared" si="1"/>
        <v>348</v>
      </c>
      <c r="G17" s="28">
        <f t="shared" si="1"/>
        <v>582</v>
      </c>
      <c r="H17" s="28">
        <f t="shared" si="1"/>
        <v>60</v>
      </c>
      <c r="I17" s="28">
        <f t="shared" si="1"/>
        <v>270</v>
      </c>
      <c r="J17" s="28">
        <f t="shared" si="1"/>
        <v>285</v>
      </c>
      <c r="K17" s="28">
        <f t="shared" si="1"/>
        <v>225</v>
      </c>
      <c r="L17" s="28">
        <f t="shared" si="1"/>
        <v>210</v>
      </c>
      <c r="M17" s="28">
        <f t="shared" si="1"/>
        <v>0</v>
      </c>
      <c r="N17" s="210"/>
    </row>
    <row r="18" spans="1:14" s="17" customFormat="1" ht="18.95" customHeight="1" x14ac:dyDescent="0.25">
      <c r="A18" s="28" t="s">
        <v>30</v>
      </c>
      <c r="B18" s="32" t="s">
        <v>31</v>
      </c>
      <c r="C18" s="28"/>
      <c r="D18" s="28">
        <f>SUM(D19:D25)</f>
        <v>15</v>
      </c>
      <c r="E18" s="28">
        <f t="shared" ref="E18:M18" si="2">SUM(E19:E25)</f>
        <v>255</v>
      </c>
      <c r="F18" s="28">
        <f t="shared" si="2"/>
        <v>122</v>
      </c>
      <c r="G18" s="28">
        <f t="shared" si="2"/>
        <v>116</v>
      </c>
      <c r="H18" s="28">
        <f t="shared" si="2"/>
        <v>17</v>
      </c>
      <c r="I18" s="28">
        <f t="shared" si="2"/>
        <v>150</v>
      </c>
      <c r="J18" s="28">
        <f t="shared" si="2"/>
        <v>30</v>
      </c>
      <c r="K18" s="28">
        <f t="shared" si="2"/>
        <v>30</v>
      </c>
      <c r="L18" s="28">
        <f t="shared" si="2"/>
        <v>45</v>
      </c>
      <c r="M18" s="28">
        <f t="shared" si="2"/>
        <v>0</v>
      </c>
      <c r="N18" s="212"/>
    </row>
    <row r="19" spans="1:14" s="17" customFormat="1" ht="18.95" customHeight="1" x14ac:dyDescent="0.25">
      <c r="A19" s="54">
        <v>8</v>
      </c>
      <c r="B19" s="53" t="s">
        <v>184</v>
      </c>
      <c r="C19" s="54" t="s">
        <v>226</v>
      </c>
      <c r="D19" s="54">
        <v>2</v>
      </c>
      <c r="E19" s="54">
        <v>30</v>
      </c>
      <c r="F19" s="54">
        <v>10</v>
      </c>
      <c r="G19" s="54">
        <v>15</v>
      </c>
      <c r="H19" s="54">
        <v>5</v>
      </c>
      <c r="I19" s="54">
        <v>30</v>
      </c>
      <c r="J19" s="54"/>
      <c r="K19" s="54"/>
      <c r="L19" s="54"/>
      <c r="M19" s="54"/>
      <c r="N19" s="210"/>
    </row>
    <row r="20" spans="1:14" s="17" customFormat="1" ht="18.95" customHeight="1" x14ac:dyDescent="0.25">
      <c r="A20" s="54">
        <v>9</v>
      </c>
      <c r="B20" s="34" t="s">
        <v>209</v>
      </c>
      <c r="C20" s="54" t="s">
        <v>226</v>
      </c>
      <c r="D20" s="54">
        <v>3</v>
      </c>
      <c r="E20" s="54">
        <v>45</v>
      </c>
      <c r="F20" s="54">
        <v>28</v>
      </c>
      <c r="G20" s="54">
        <v>15</v>
      </c>
      <c r="H20" s="54">
        <v>2</v>
      </c>
      <c r="I20" s="54">
        <v>45</v>
      </c>
      <c r="J20" s="54"/>
      <c r="K20" s="54"/>
      <c r="L20" s="54"/>
      <c r="M20" s="54"/>
      <c r="N20" s="210"/>
    </row>
    <row r="21" spans="1:14" s="17" customFormat="1" ht="18.95" customHeight="1" x14ac:dyDescent="0.25">
      <c r="A21" s="54">
        <v>10</v>
      </c>
      <c r="B21" s="48" t="s">
        <v>210</v>
      </c>
      <c r="C21" s="54" t="s">
        <v>226</v>
      </c>
      <c r="D21" s="37">
        <v>2</v>
      </c>
      <c r="E21" s="37">
        <v>30</v>
      </c>
      <c r="F21" s="29">
        <v>28</v>
      </c>
      <c r="G21" s="29">
        <v>0</v>
      </c>
      <c r="H21" s="29">
        <v>2</v>
      </c>
      <c r="I21" s="37"/>
      <c r="J21" s="58"/>
      <c r="K21" s="29">
        <v>30</v>
      </c>
      <c r="L21" s="29"/>
      <c r="M21" s="28"/>
      <c r="N21" s="210"/>
    </row>
    <row r="22" spans="1:14" s="17" customFormat="1" ht="18.95" customHeight="1" x14ac:dyDescent="0.25">
      <c r="A22" s="54">
        <v>11</v>
      </c>
      <c r="B22" s="48" t="s">
        <v>211</v>
      </c>
      <c r="C22" s="54" t="s">
        <v>226</v>
      </c>
      <c r="D22" s="37">
        <v>2</v>
      </c>
      <c r="E22" s="37">
        <v>30</v>
      </c>
      <c r="F22" s="29">
        <v>13</v>
      </c>
      <c r="G22" s="29">
        <v>15</v>
      </c>
      <c r="H22" s="29">
        <v>2</v>
      </c>
      <c r="I22" s="37">
        <v>30</v>
      </c>
      <c r="J22" s="58"/>
      <c r="K22" s="29"/>
      <c r="L22" s="29"/>
      <c r="M22" s="28"/>
      <c r="N22" s="210"/>
    </row>
    <row r="23" spans="1:14" s="16" customFormat="1" ht="18.95" customHeight="1" x14ac:dyDescent="0.25">
      <c r="A23" s="54">
        <v>12</v>
      </c>
      <c r="B23" s="48" t="s">
        <v>212</v>
      </c>
      <c r="C23" s="54" t="s">
        <v>226</v>
      </c>
      <c r="D23" s="37">
        <v>2</v>
      </c>
      <c r="E23" s="37">
        <v>30</v>
      </c>
      <c r="F23" s="29">
        <v>13</v>
      </c>
      <c r="G23" s="29">
        <v>15</v>
      </c>
      <c r="H23" s="29">
        <v>2</v>
      </c>
      <c r="I23" s="37"/>
      <c r="J23" s="58">
        <v>30</v>
      </c>
      <c r="K23" s="29"/>
      <c r="L23" s="29"/>
      <c r="M23" s="28"/>
      <c r="N23" s="250"/>
    </row>
    <row r="24" spans="1:14" s="16" customFormat="1" ht="18.95" customHeight="1" x14ac:dyDescent="0.25">
      <c r="A24" s="54">
        <v>13</v>
      </c>
      <c r="B24" s="48" t="s">
        <v>199</v>
      </c>
      <c r="C24" s="54" t="s">
        <v>226</v>
      </c>
      <c r="D24" s="37">
        <v>2</v>
      </c>
      <c r="E24" s="37">
        <v>45</v>
      </c>
      <c r="F24" s="29">
        <v>15</v>
      </c>
      <c r="G24" s="29">
        <v>28</v>
      </c>
      <c r="H24" s="29">
        <v>2</v>
      </c>
      <c r="I24" s="37"/>
      <c r="J24" s="58"/>
      <c r="K24" s="29"/>
      <c r="L24" s="29">
        <v>45</v>
      </c>
      <c r="M24" s="28"/>
      <c r="N24" s="250"/>
    </row>
    <row r="25" spans="1:14" s="17" customFormat="1" ht="18.95" customHeight="1" x14ac:dyDescent="0.25">
      <c r="A25" s="54">
        <v>14</v>
      </c>
      <c r="B25" s="48" t="s">
        <v>213</v>
      </c>
      <c r="C25" s="54" t="s">
        <v>226</v>
      </c>
      <c r="D25" s="37">
        <v>2</v>
      </c>
      <c r="E25" s="37">
        <v>45</v>
      </c>
      <c r="F25" s="29">
        <v>15</v>
      </c>
      <c r="G25" s="29">
        <v>28</v>
      </c>
      <c r="H25" s="29">
        <v>2</v>
      </c>
      <c r="I25" s="37">
        <v>45</v>
      </c>
      <c r="J25" s="58"/>
      <c r="K25" s="29"/>
      <c r="L25" s="28"/>
      <c r="M25" s="28"/>
      <c r="N25" s="212"/>
    </row>
    <row r="26" spans="1:14" s="16" customFormat="1" ht="18.95" customHeight="1" x14ac:dyDescent="0.25">
      <c r="A26" s="28" t="s">
        <v>41</v>
      </c>
      <c r="B26" s="32" t="s">
        <v>42</v>
      </c>
      <c r="C26" s="54"/>
      <c r="D26" s="28">
        <f>SUM(D27:D35)</f>
        <v>29</v>
      </c>
      <c r="E26" s="28">
        <f t="shared" ref="E26:M26" si="3">SUM(E27:E35)</f>
        <v>630</v>
      </c>
      <c r="F26" s="28">
        <f t="shared" si="3"/>
        <v>159</v>
      </c>
      <c r="G26" s="28">
        <f t="shared" si="3"/>
        <v>438</v>
      </c>
      <c r="H26" s="28">
        <f t="shared" si="3"/>
        <v>33</v>
      </c>
      <c r="I26" s="28">
        <f t="shared" si="3"/>
        <v>90</v>
      </c>
      <c r="J26" s="28">
        <f t="shared" si="3"/>
        <v>255</v>
      </c>
      <c r="K26" s="28">
        <f t="shared" si="3"/>
        <v>165</v>
      </c>
      <c r="L26" s="28">
        <f t="shared" si="3"/>
        <v>120</v>
      </c>
      <c r="M26" s="28">
        <f t="shared" si="3"/>
        <v>0</v>
      </c>
      <c r="N26" s="210"/>
    </row>
    <row r="27" spans="1:14" s="16" customFormat="1" ht="18.95" customHeight="1" x14ac:dyDescent="0.25">
      <c r="A27" s="29">
        <v>15</v>
      </c>
      <c r="B27" s="48" t="s">
        <v>214</v>
      </c>
      <c r="C27" s="54" t="s">
        <v>226</v>
      </c>
      <c r="D27" s="37">
        <v>3</v>
      </c>
      <c r="E27" s="37">
        <v>45</v>
      </c>
      <c r="F27" s="29">
        <v>28</v>
      </c>
      <c r="G27" s="29">
        <v>15</v>
      </c>
      <c r="H27" s="29">
        <v>2</v>
      </c>
      <c r="I27" s="37"/>
      <c r="J27" s="58"/>
      <c r="K27" s="37">
        <v>45</v>
      </c>
      <c r="L27" s="37"/>
      <c r="M27" s="28"/>
      <c r="N27" s="210"/>
    </row>
    <row r="28" spans="1:14" s="16" customFormat="1" ht="18.95" customHeight="1" x14ac:dyDescent="0.25">
      <c r="A28" s="29">
        <v>16</v>
      </c>
      <c r="B28" s="48" t="s">
        <v>215</v>
      </c>
      <c r="C28" s="54" t="s">
        <v>226</v>
      </c>
      <c r="D28" s="37">
        <v>3</v>
      </c>
      <c r="E28" s="37">
        <v>45</v>
      </c>
      <c r="F28" s="29">
        <v>28</v>
      </c>
      <c r="G28" s="29">
        <v>15</v>
      </c>
      <c r="H28" s="29">
        <v>2</v>
      </c>
      <c r="I28" s="37"/>
      <c r="J28" s="58">
        <v>45</v>
      </c>
      <c r="K28" s="37"/>
      <c r="L28" s="37"/>
      <c r="M28" s="28"/>
      <c r="N28" s="250"/>
    </row>
    <row r="29" spans="1:14" s="16" customFormat="1" ht="18.95" customHeight="1" x14ac:dyDescent="0.25">
      <c r="A29" s="29">
        <v>17</v>
      </c>
      <c r="B29" s="53" t="s">
        <v>216</v>
      </c>
      <c r="C29" s="54" t="s">
        <v>226</v>
      </c>
      <c r="D29" s="59">
        <v>2</v>
      </c>
      <c r="E29" s="59">
        <v>45</v>
      </c>
      <c r="F29" s="54">
        <v>15</v>
      </c>
      <c r="G29" s="54">
        <v>28</v>
      </c>
      <c r="H29" s="54">
        <v>2</v>
      </c>
      <c r="I29" s="59"/>
      <c r="J29" s="60">
        <v>45</v>
      </c>
      <c r="K29" s="59"/>
      <c r="L29" s="59"/>
      <c r="M29" s="54"/>
      <c r="N29" s="210"/>
    </row>
    <row r="30" spans="1:14" s="16" customFormat="1" ht="18.95" customHeight="1" x14ac:dyDescent="0.25">
      <c r="A30" s="29">
        <v>18</v>
      </c>
      <c r="B30" s="48" t="s">
        <v>217</v>
      </c>
      <c r="C30" s="54" t="s">
        <v>226</v>
      </c>
      <c r="D30" s="37">
        <v>3</v>
      </c>
      <c r="E30" s="37">
        <v>45</v>
      </c>
      <c r="F30" s="29">
        <v>28</v>
      </c>
      <c r="G30" s="29">
        <v>15</v>
      </c>
      <c r="H30" s="29">
        <v>2</v>
      </c>
      <c r="I30" s="37">
        <v>45</v>
      </c>
      <c r="J30" s="58"/>
      <c r="K30" s="37"/>
      <c r="L30" s="37"/>
      <c r="M30" s="28"/>
      <c r="N30" s="210"/>
    </row>
    <row r="31" spans="1:14" s="16" customFormat="1" ht="18.95" customHeight="1" x14ac:dyDescent="0.25">
      <c r="A31" s="29">
        <v>19</v>
      </c>
      <c r="B31" s="53" t="s">
        <v>218</v>
      </c>
      <c r="C31" s="54" t="s">
        <v>228</v>
      </c>
      <c r="D31" s="59">
        <v>4</v>
      </c>
      <c r="E31" s="59">
        <v>120</v>
      </c>
      <c r="F31" s="54"/>
      <c r="G31" s="54">
        <v>115</v>
      </c>
      <c r="H31" s="54">
        <v>5</v>
      </c>
      <c r="I31" s="59"/>
      <c r="J31" s="60">
        <v>120</v>
      </c>
      <c r="K31" s="60"/>
      <c r="L31" s="59"/>
      <c r="M31" s="54"/>
      <c r="N31" s="210"/>
    </row>
    <row r="32" spans="1:14" s="16" customFormat="1" ht="18.95" customHeight="1" x14ac:dyDescent="0.25">
      <c r="A32" s="29">
        <v>20</v>
      </c>
      <c r="B32" s="53" t="s">
        <v>219</v>
      </c>
      <c r="C32" s="54" t="s">
        <v>228</v>
      </c>
      <c r="D32" s="59">
        <v>4</v>
      </c>
      <c r="E32" s="59">
        <v>120</v>
      </c>
      <c r="F32" s="54"/>
      <c r="G32" s="54">
        <v>115</v>
      </c>
      <c r="H32" s="54">
        <v>5</v>
      </c>
      <c r="I32" s="59"/>
      <c r="J32" s="60"/>
      <c r="K32" s="59">
        <v>120</v>
      </c>
      <c r="L32" s="59"/>
      <c r="M32" s="54"/>
      <c r="N32" s="210"/>
    </row>
    <row r="33" spans="1:15" s="16" customFormat="1" ht="18.95" customHeight="1" x14ac:dyDescent="0.25">
      <c r="A33" s="29">
        <v>21</v>
      </c>
      <c r="B33" s="53" t="s">
        <v>220</v>
      </c>
      <c r="C33" s="54" t="s">
        <v>228</v>
      </c>
      <c r="D33" s="59">
        <v>4</v>
      </c>
      <c r="E33" s="59">
        <v>120</v>
      </c>
      <c r="F33" s="54"/>
      <c r="G33" s="54">
        <v>115</v>
      </c>
      <c r="H33" s="54">
        <v>5</v>
      </c>
      <c r="I33" s="59"/>
      <c r="J33" s="60"/>
      <c r="K33" s="59"/>
      <c r="L33" s="59">
        <v>120</v>
      </c>
      <c r="M33" s="54"/>
      <c r="N33" s="250"/>
    </row>
    <row r="34" spans="1:15" s="16" customFormat="1" ht="18.95" customHeight="1" x14ac:dyDescent="0.25">
      <c r="A34" s="29">
        <v>22</v>
      </c>
      <c r="B34" s="48" t="s">
        <v>191</v>
      </c>
      <c r="C34" s="54" t="s">
        <v>226</v>
      </c>
      <c r="D34" s="37">
        <v>3</v>
      </c>
      <c r="E34" s="29">
        <v>45</v>
      </c>
      <c r="F34" s="29">
        <v>30</v>
      </c>
      <c r="G34" s="29">
        <v>10</v>
      </c>
      <c r="H34" s="29">
        <v>5</v>
      </c>
      <c r="I34" s="29">
        <v>45</v>
      </c>
      <c r="J34" s="29"/>
      <c r="K34" s="29"/>
      <c r="L34" s="29"/>
      <c r="M34" s="28"/>
      <c r="N34" s="250"/>
    </row>
    <row r="35" spans="1:15" s="16" customFormat="1" ht="18.95" customHeight="1" x14ac:dyDescent="0.25">
      <c r="A35" s="29">
        <v>23</v>
      </c>
      <c r="B35" s="48" t="s">
        <v>192</v>
      </c>
      <c r="C35" s="54" t="s">
        <v>226</v>
      </c>
      <c r="D35" s="37">
        <v>3</v>
      </c>
      <c r="E35" s="29">
        <v>45</v>
      </c>
      <c r="F35" s="29">
        <v>30</v>
      </c>
      <c r="G35" s="29">
        <v>10</v>
      </c>
      <c r="H35" s="29">
        <v>5</v>
      </c>
      <c r="I35" s="29"/>
      <c r="J35" s="29">
        <v>45</v>
      </c>
      <c r="K35" s="29"/>
      <c r="L35" s="29"/>
      <c r="M35" s="28"/>
      <c r="N35" s="210"/>
    </row>
    <row r="36" spans="1:15" s="17" customFormat="1" ht="18.95" customHeight="1" x14ac:dyDescent="0.25">
      <c r="A36" s="28" t="s">
        <v>94</v>
      </c>
      <c r="B36" s="32" t="s">
        <v>221</v>
      </c>
      <c r="C36" s="54"/>
      <c r="D36" s="28">
        <f t="shared" ref="D36:M36" si="4">SUM(D37:D39)</f>
        <v>6</v>
      </c>
      <c r="E36" s="28">
        <f t="shared" si="4"/>
        <v>105</v>
      </c>
      <c r="F36" s="28">
        <f t="shared" si="4"/>
        <v>67</v>
      </c>
      <c r="G36" s="28">
        <f t="shared" si="4"/>
        <v>28</v>
      </c>
      <c r="H36" s="28">
        <f t="shared" si="4"/>
        <v>10</v>
      </c>
      <c r="I36" s="28">
        <f t="shared" si="4"/>
        <v>30</v>
      </c>
      <c r="J36" s="28">
        <f t="shared" si="4"/>
        <v>0</v>
      </c>
      <c r="K36" s="28">
        <f t="shared" si="4"/>
        <v>30</v>
      </c>
      <c r="L36" s="28">
        <f t="shared" si="4"/>
        <v>45</v>
      </c>
      <c r="M36" s="28">
        <f t="shared" si="4"/>
        <v>0</v>
      </c>
      <c r="N36" s="210"/>
    </row>
    <row r="37" spans="1:15" s="17" customFormat="1" ht="18.95" customHeight="1" x14ac:dyDescent="0.25">
      <c r="A37" s="29">
        <v>24</v>
      </c>
      <c r="B37" s="48" t="s">
        <v>222</v>
      </c>
      <c r="C37" s="54" t="s">
        <v>226</v>
      </c>
      <c r="D37" s="29">
        <v>2</v>
      </c>
      <c r="E37" s="29">
        <v>30</v>
      </c>
      <c r="F37" s="29">
        <v>27</v>
      </c>
      <c r="G37" s="29"/>
      <c r="H37" s="29">
        <v>3</v>
      </c>
      <c r="I37" s="29">
        <v>30</v>
      </c>
      <c r="J37" s="58"/>
      <c r="K37" s="28"/>
      <c r="L37" s="28"/>
      <c r="M37" s="28"/>
      <c r="N37" s="212"/>
    </row>
    <row r="38" spans="1:15" s="17" customFormat="1" ht="18.95" customHeight="1" x14ac:dyDescent="0.25">
      <c r="A38" s="29">
        <v>25</v>
      </c>
      <c r="B38" s="48" t="s">
        <v>206</v>
      </c>
      <c r="C38" s="54" t="s">
        <v>226</v>
      </c>
      <c r="D38" s="37">
        <v>2</v>
      </c>
      <c r="E38" s="37">
        <v>30</v>
      </c>
      <c r="F38" s="29">
        <v>25</v>
      </c>
      <c r="G38" s="29"/>
      <c r="H38" s="29">
        <v>5</v>
      </c>
      <c r="I38" s="29"/>
      <c r="J38" s="29"/>
      <c r="K38" s="29">
        <v>30</v>
      </c>
      <c r="L38" s="28"/>
      <c r="M38" s="28"/>
      <c r="N38" s="210"/>
    </row>
    <row r="39" spans="1:15" s="17" customFormat="1" ht="18.95" customHeight="1" x14ac:dyDescent="0.25">
      <c r="A39" s="29">
        <v>26</v>
      </c>
      <c r="B39" s="53" t="s">
        <v>145</v>
      </c>
      <c r="C39" s="54" t="s">
        <v>226</v>
      </c>
      <c r="D39" s="59">
        <v>2</v>
      </c>
      <c r="E39" s="59">
        <v>45</v>
      </c>
      <c r="F39" s="54">
        <v>15</v>
      </c>
      <c r="G39" s="54">
        <v>28</v>
      </c>
      <c r="H39" s="54">
        <v>2</v>
      </c>
      <c r="I39" s="54"/>
      <c r="J39" s="54"/>
      <c r="K39" s="54"/>
      <c r="L39" s="54">
        <v>45</v>
      </c>
      <c r="M39" s="54"/>
      <c r="N39" s="210"/>
    </row>
    <row r="40" spans="1:15" s="16" customFormat="1" ht="31.5" x14ac:dyDescent="0.25">
      <c r="A40" s="28" t="s">
        <v>59</v>
      </c>
      <c r="B40" s="33" t="s">
        <v>60</v>
      </c>
      <c r="C40" s="30"/>
      <c r="D40" s="28">
        <f>SUM(D41:D43)</f>
        <v>15</v>
      </c>
      <c r="E40" s="28">
        <f t="shared" ref="E40:M40" si="5">SUM(E41:E43)</f>
        <v>675</v>
      </c>
      <c r="F40" s="28">
        <f t="shared" si="5"/>
        <v>75</v>
      </c>
      <c r="G40" s="28">
        <f t="shared" si="5"/>
        <v>585</v>
      </c>
      <c r="H40" s="28">
        <f t="shared" si="5"/>
        <v>15</v>
      </c>
      <c r="I40" s="28">
        <f t="shared" si="5"/>
        <v>0</v>
      </c>
      <c r="J40" s="28">
        <f t="shared" si="5"/>
        <v>0</v>
      </c>
      <c r="K40" s="28">
        <f t="shared" si="5"/>
        <v>270</v>
      </c>
      <c r="L40" s="28">
        <f t="shared" si="5"/>
        <v>180</v>
      </c>
      <c r="M40" s="28">
        <f t="shared" si="5"/>
        <v>225</v>
      </c>
      <c r="N40" s="210"/>
    </row>
    <row r="41" spans="1:15" s="16" customFormat="1" ht="18.95" customHeight="1" x14ac:dyDescent="0.25">
      <c r="A41" s="29">
        <v>27</v>
      </c>
      <c r="B41" s="48" t="s">
        <v>196</v>
      </c>
      <c r="C41" s="29" t="s">
        <v>547</v>
      </c>
      <c r="D41" s="87">
        <v>6</v>
      </c>
      <c r="E41" s="87">
        <v>270</v>
      </c>
      <c r="F41" s="87">
        <v>25</v>
      </c>
      <c r="G41" s="87">
        <v>240</v>
      </c>
      <c r="H41" s="87">
        <v>5</v>
      </c>
      <c r="I41" s="87"/>
      <c r="J41" s="87"/>
      <c r="K41" s="87">
        <v>270</v>
      </c>
      <c r="L41" s="87"/>
      <c r="M41" s="87"/>
      <c r="N41" s="210"/>
    </row>
    <row r="42" spans="1:15" s="17" customFormat="1" ht="18.95" customHeight="1" x14ac:dyDescent="0.25">
      <c r="A42" s="29">
        <v>28</v>
      </c>
      <c r="B42" s="48" t="s">
        <v>197</v>
      </c>
      <c r="C42" s="29" t="s">
        <v>547</v>
      </c>
      <c r="D42" s="87">
        <v>4</v>
      </c>
      <c r="E42" s="87">
        <v>180</v>
      </c>
      <c r="F42" s="87">
        <v>25</v>
      </c>
      <c r="G42" s="87">
        <v>150</v>
      </c>
      <c r="H42" s="87">
        <v>5</v>
      </c>
      <c r="I42" s="87"/>
      <c r="J42" s="87"/>
      <c r="K42" s="87"/>
      <c r="L42" s="87">
        <v>180</v>
      </c>
      <c r="M42" s="87"/>
      <c r="N42" s="210"/>
    </row>
    <row r="43" spans="1:15" s="17" customFormat="1" ht="18.95" customHeight="1" x14ac:dyDescent="0.25">
      <c r="A43" s="29">
        <v>29</v>
      </c>
      <c r="B43" s="56" t="s">
        <v>62</v>
      </c>
      <c r="C43" s="29" t="s">
        <v>547</v>
      </c>
      <c r="D43" s="87">
        <v>5</v>
      </c>
      <c r="E43" s="87">
        <v>225</v>
      </c>
      <c r="F43" s="87">
        <v>25</v>
      </c>
      <c r="G43" s="87">
        <v>195</v>
      </c>
      <c r="H43" s="87">
        <v>5</v>
      </c>
      <c r="I43" s="87"/>
      <c r="J43" s="87"/>
      <c r="K43" s="87"/>
      <c r="L43" s="87"/>
      <c r="M43" s="87">
        <v>225</v>
      </c>
      <c r="N43" s="210"/>
    </row>
    <row r="44" spans="1:15" s="16" customFormat="1" ht="18.95" customHeight="1" x14ac:dyDescent="0.25">
      <c r="A44" s="28" t="s">
        <v>63</v>
      </c>
      <c r="B44" s="33" t="s">
        <v>566</v>
      </c>
      <c r="C44" s="30"/>
      <c r="D44" s="35">
        <v>5</v>
      </c>
      <c r="E44" s="35">
        <v>150</v>
      </c>
      <c r="F44" s="35">
        <v>5</v>
      </c>
      <c r="G44" s="35">
        <v>140</v>
      </c>
      <c r="H44" s="35">
        <v>5</v>
      </c>
      <c r="I44" s="35">
        <v>0</v>
      </c>
      <c r="J44" s="35">
        <v>0</v>
      </c>
      <c r="K44" s="35">
        <v>0</v>
      </c>
      <c r="L44" s="35">
        <v>0</v>
      </c>
      <c r="M44" s="35">
        <v>150</v>
      </c>
      <c r="N44" s="210"/>
    </row>
    <row r="45" spans="1:15" s="17" customFormat="1" ht="18.95" customHeight="1" x14ac:dyDescent="0.25">
      <c r="A45" s="321" t="s">
        <v>137</v>
      </c>
      <c r="B45" s="322"/>
      <c r="C45" s="25"/>
      <c r="D45" s="28">
        <f t="shared" ref="D45:M45" si="6">D44+D40+D17+D9</f>
        <v>89</v>
      </c>
      <c r="E45" s="28">
        <f t="shared" si="6"/>
        <v>2250</v>
      </c>
      <c r="F45" s="28">
        <f t="shared" si="6"/>
        <v>585</v>
      </c>
      <c r="G45" s="28">
        <f t="shared" si="6"/>
        <v>1562</v>
      </c>
      <c r="H45" s="28">
        <f t="shared" si="6"/>
        <v>103</v>
      </c>
      <c r="I45" s="28">
        <f t="shared" si="6"/>
        <v>495</v>
      </c>
      <c r="J45" s="28">
        <f t="shared" si="6"/>
        <v>390</v>
      </c>
      <c r="K45" s="28">
        <f t="shared" si="6"/>
        <v>495</v>
      </c>
      <c r="L45" s="28">
        <f t="shared" si="6"/>
        <v>495</v>
      </c>
      <c r="M45" s="28">
        <f t="shared" si="6"/>
        <v>375</v>
      </c>
      <c r="N45" s="212"/>
      <c r="O45" s="17" t="s">
        <v>624</v>
      </c>
    </row>
    <row r="46" spans="1:15" x14ac:dyDescent="0.25">
      <c r="A46" s="80"/>
      <c r="D46" s="80"/>
      <c r="E46" s="80"/>
      <c r="F46" s="80"/>
      <c r="G46" s="80"/>
      <c r="H46" s="80"/>
      <c r="I46" s="80"/>
      <c r="J46" s="80"/>
      <c r="K46" s="80"/>
      <c r="L46" s="80"/>
      <c r="M46" s="80"/>
    </row>
    <row r="47" spans="1:15" x14ac:dyDescent="0.25">
      <c r="A47" s="288" t="s">
        <v>563</v>
      </c>
      <c r="B47" s="288"/>
      <c r="C47" s="288"/>
      <c r="D47" s="288"/>
      <c r="E47" s="288"/>
      <c r="F47" s="288"/>
      <c r="G47" s="288"/>
      <c r="H47" s="288"/>
      <c r="I47" s="288"/>
      <c r="J47" s="288"/>
      <c r="K47" s="288"/>
      <c r="L47" s="288"/>
      <c r="M47" s="288"/>
      <c r="N47" s="288"/>
    </row>
    <row r="48" spans="1:15" ht="39.75" customHeight="1" x14ac:dyDescent="0.25">
      <c r="A48" s="150"/>
      <c r="B48" s="289"/>
      <c r="C48" s="289"/>
      <c r="D48" s="289"/>
      <c r="E48" s="289"/>
      <c r="F48" s="289"/>
      <c r="G48" s="289"/>
      <c r="H48" s="289"/>
      <c r="I48" s="289"/>
      <c r="J48" s="289"/>
      <c r="K48" s="289"/>
      <c r="L48" s="289"/>
      <c r="M48" s="289"/>
      <c r="N48" s="289"/>
    </row>
    <row r="49" spans="1:14" x14ac:dyDescent="0.25">
      <c r="A49" s="23"/>
      <c r="B49" s="24"/>
      <c r="C49" s="23"/>
      <c r="D49" s="23"/>
      <c r="E49" s="23"/>
      <c r="F49" s="23"/>
      <c r="G49" s="23"/>
      <c r="H49" s="23"/>
      <c r="I49" s="23"/>
      <c r="J49" s="23"/>
      <c r="K49" s="22"/>
      <c r="L49" s="22"/>
      <c r="M49" s="22"/>
      <c r="N49" s="24"/>
    </row>
    <row r="50" spans="1:14" x14ac:dyDescent="0.25">
      <c r="A50" s="23"/>
      <c r="B50" s="24"/>
      <c r="C50" s="23"/>
      <c r="D50" s="23"/>
      <c r="E50" s="23"/>
      <c r="F50" s="23"/>
      <c r="G50" s="23"/>
      <c r="H50" s="23"/>
      <c r="I50" s="23"/>
      <c r="J50" s="23"/>
      <c r="K50" s="22"/>
      <c r="L50" s="22"/>
      <c r="M50" s="22"/>
      <c r="N50" s="24"/>
    </row>
    <row r="51" spans="1:14" x14ac:dyDescent="0.25">
      <c r="A51" s="23"/>
      <c r="B51" s="24"/>
      <c r="C51" s="23"/>
      <c r="D51" s="23"/>
      <c r="E51" s="23"/>
      <c r="F51" s="23"/>
      <c r="G51" s="23"/>
      <c r="H51" s="23"/>
      <c r="I51" s="23"/>
      <c r="J51" s="23"/>
      <c r="K51" s="22"/>
      <c r="L51" s="22"/>
      <c r="M51" s="22"/>
      <c r="N51" s="24"/>
    </row>
    <row r="52" spans="1:14" x14ac:dyDescent="0.25">
      <c r="A52" s="23"/>
      <c r="B52" s="24"/>
      <c r="C52" s="23"/>
      <c r="D52" s="23"/>
      <c r="E52" s="23"/>
      <c r="F52" s="23"/>
      <c r="G52" s="23"/>
      <c r="H52" s="23"/>
      <c r="I52" s="23"/>
      <c r="J52" s="23"/>
      <c r="K52" s="22"/>
      <c r="L52" s="22"/>
      <c r="M52" s="22"/>
      <c r="N52" s="24"/>
    </row>
    <row r="53" spans="1:14" x14ac:dyDescent="0.25">
      <c r="A53" s="23"/>
      <c r="B53" s="24"/>
      <c r="C53" s="23"/>
      <c r="D53" s="23"/>
      <c r="E53" s="23"/>
      <c r="F53" s="23"/>
      <c r="G53" s="23"/>
      <c r="H53" s="23"/>
      <c r="I53" s="23"/>
      <c r="J53" s="23"/>
      <c r="K53" s="22"/>
      <c r="L53" s="22"/>
      <c r="M53" s="22"/>
      <c r="N53" s="24"/>
    </row>
    <row r="54" spans="1:14" x14ac:dyDescent="0.25">
      <c r="A54" s="23"/>
      <c r="B54" s="24"/>
      <c r="C54" s="23"/>
      <c r="D54" s="23"/>
      <c r="E54" s="23"/>
      <c r="F54" s="23"/>
      <c r="G54" s="23"/>
      <c r="H54" s="23"/>
      <c r="I54" s="23"/>
      <c r="J54" s="23"/>
      <c r="K54" s="22"/>
      <c r="L54" s="22"/>
      <c r="M54" s="22"/>
      <c r="N54" s="24"/>
    </row>
    <row r="55" spans="1:14" x14ac:dyDescent="0.25">
      <c r="A55" s="23"/>
      <c r="B55" s="24"/>
      <c r="C55" s="23"/>
      <c r="D55" s="23"/>
      <c r="E55" s="23"/>
      <c r="F55" s="23"/>
      <c r="G55" s="23"/>
      <c r="H55" s="23"/>
      <c r="I55" s="23"/>
      <c r="J55" s="23"/>
      <c r="K55" s="22"/>
      <c r="L55" s="22"/>
      <c r="M55" s="22"/>
      <c r="N55" s="24"/>
    </row>
    <row r="56" spans="1:14" x14ac:dyDescent="0.25">
      <c r="A56" s="23"/>
      <c r="B56" s="24"/>
      <c r="C56" s="23"/>
      <c r="D56" s="23"/>
      <c r="E56" s="23"/>
      <c r="F56" s="23"/>
      <c r="G56" s="23"/>
      <c r="H56" s="23"/>
      <c r="I56" s="23"/>
      <c r="J56" s="23"/>
      <c r="K56" s="22"/>
      <c r="L56" s="22"/>
      <c r="M56" s="22"/>
      <c r="N56" s="24"/>
    </row>
  </sheetData>
  <mergeCells count="14">
    <mergeCell ref="B48:N48"/>
    <mergeCell ref="A45:B45"/>
    <mergeCell ref="A1:H1"/>
    <mergeCell ref="A2:H2"/>
    <mergeCell ref="A3:H3"/>
    <mergeCell ref="A4:M4"/>
    <mergeCell ref="A7:A8"/>
    <mergeCell ref="B7:B8"/>
    <mergeCell ref="D7:D8"/>
    <mergeCell ref="E7:H7"/>
    <mergeCell ref="C7:C8"/>
    <mergeCell ref="A47:N47"/>
    <mergeCell ref="N7:N8"/>
    <mergeCell ref="A5:N5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CFD69-A84F-4789-AF74-BC4046D0E18A}">
  <sheetPr>
    <tabColor rgb="FFFF0000"/>
  </sheetPr>
  <dimension ref="A1:P51"/>
  <sheetViews>
    <sheetView tabSelected="1" topLeftCell="A31" zoomScaleNormal="100" workbookViewId="0">
      <selection activeCell="Q42" sqref="Q42"/>
    </sheetView>
  </sheetViews>
  <sheetFormatPr defaultColWidth="9" defaultRowHeight="15.75" x14ac:dyDescent="0.25"/>
  <cols>
    <col min="1" max="1" width="4.75" style="82" customWidth="1"/>
    <col min="2" max="2" width="35.75" style="80" customWidth="1"/>
    <col min="3" max="3" width="8.5" style="82" customWidth="1"/>
    <col min="4" max="4" width="7.75" style="82" customWidth="1"/>
    <col min="5" max="5" width="6.875" style="82" customWidth="1"/>
    <col min="6" max="6" width="6.125" style="82" customWidth="1"/>
    <col min="7" max="7" width="6" style="82" customWidth="1"/>
    <col min="8" max="8" width="7.25" style="82" customWidth="1"/>
    <col min="9" max="10" width="8" style="82" customWidth="1"/>
    <col min="11" max="13" width="8" style="83" customWidth="1"/>
    <col min="14" max="14" width="4.75" style="80" customWidth="1"/>
    <col min="15" max="16" width="9" style="80"/>
    <col min="17" max="17" width="18.125" style="80" customWidth="1"/>
    <col min="18" max="16384" width="9" style="80"/>
  </cols>
  <sheetData>
    <row r="1" spans="1:16" s="3" customFormat="1" x14ac:dyDescent="0.25">
      <c r="A1" s="302" t="s">
        <v>0</v>
      </c>
      <c r="B1" s="302"/>
      <c r="C1" s="302"/>
      <c r="D1" s="302"/>
      <c r="E1" s="302"/>
      <c r="F1" s="302"/>
      <c r="G1" s="302"/>
      <c r="H1" s="302"/>
      <c r="I1" s="1"/>
      <c r="J1" s="2"/>
      <c r="K1" s="1"/>
      <c r="L1" s="2"/>
      <c r="M1" s="1"/>
    </row>
    <row r="2" spans="1:16" s="3" customFormat="1" ht="15" customHeight="1" x14ac:dyDescent="0.25">
      <c r="A2" s="302" t="s">
        <v>224</v>
      </c>
      <c r="B2" s="302"/>
      <c r="C2" s="302"/>
      <c r="D2" s="302"/>
      <c r="E2" s="302"/>
      <c r="F2" s="302"/>
      <c r="G2" s="302"/>
      <c r="H2" s="302"/>
      <c r="I2" s="1"/>
      <c r="J2" s="2"/>
      <c r="K2" s="1"/>
      <c r="L2" s="2"/>
      <c r="M2" s="1"/>
    </row>
    <row r="3" spans="1:16" s="3" customFormat="1" ht="7.5" customHeight="1" x14ac:dyDescent="0.25">
      <c r="A3" s="303" t="s">
        <v>2</v>
      </c>
      <c r="B3" s="304"/>
      <c r="C3" s="304"/>
      <c r="D3" s="304"/>
      <c r="E3" s="304"/>
      <c r="F3" s="304"/>
      <c r="G3" s="304"/>
      <c r="H3" s="304"/>
      <c r="I3" s="1"/>
      <c r="J3" s="2"/>
      <c r="K3" s="1"/>
      <c r="L3" s="2"/>
      <c r="M3" s="1"/>
    </row>
    <row r="4" spans="1:16" s="3" customFormat="1" ht="27.75" customHeight="1" x14ac:dyDescent="0.35">
      <c r="A4" s="305" t="s">
        <v>618</v>
      </c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4"/>
      <c r="O4" s="4"/>
      <c r="P4" s="4"/>
    </row>
    <row r="5" spans="1:16" s="6" customFormat="1" ht="30" customHeight="1" x14ac:dyDescent="0.35">
      <c r="A5" s="306" t="s">
        <v>646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5"/>
      <c r="P5" s="5"/>
    </row>
    <row r="6" spans="1:16" s="7" customFormat="1" ht="23.25" customHeight="1" x14ac:dyDescent="0.2">
      <c r="A6" s="7" t="s">
        <v>223</v>
      </c>
      <c r="C6" s="8"/>
      <c r="D6" s="8"/>
      <c r="E6" s="8"/>
      <c r="F6" s="8"/>
      <c r="G6" s="8"/>
      <c r="H6" s="8"/>
      <c r="I6" s="9"/>
      <c r="J6" s="9" t="s">
        <v>69</v>
      </c>
      <c r="K6" s="8"/>
      <c r="L6" s="8"/>
      <c r="M6" s="9"/>
      <c r="N6" s="15"/>
    </row>
    <row r="7" spans="1:16" s="8" customFormat="1" ht="27.75" customHeight="1" x14ac:dyDescent="0.2">
      <c r="A7" s="290" t="s">
        <v>5</v>
      </c>
      <c r="B7" s="292" t="s">
        <v>6</v>
      </c>
      <c r="C7" s="324" t="s">
        <v>225</v>
      </c>
      <c r="D7" s="294" t="s">
        <v>70</v>
      </c>
      <c r="E7" s="295" t="s">
        <v>71</v>
      </c>
      <c r="F7" s="296"/>
      <c r="G7" s="296"/>
      <c r="H7" s="297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99" t="s">
        <v>467</v>
      </c>
    </row>
    <row r="8" spans="1:16" s="8" customFormat="1" ht="63" x14ac:dyDescent="0.2">
      <c r="A8" s="291"/>
      <c r="B8" s="293"/>
      <c r="C8" s="325"/>
      <c r="D8" s="291"/>
      <c r="E8" s="10" t="s">
        <v>15</v>
      </c>
      <c r="F8" s="12" t="s">
        <v>16</v>
      </c>
      <c r="G8" s="12" t="s">
        <v>17</v>
      </c>
      <c r="H8" s="12" t="s">
        <v>18</v>
      </c>
      <c r="I8" s="30" t="s">
        <v>615</v>
      </c>
      <c r="J8" s="12" t="s">
        <v>473</v>
      </c>
      <c r="K8" s="30" t="s">
        <v>539</v>
      </c>
      <c r="L8" s="30" t="s">
        <v>540</v>
      </c>
      <c r="M8" s="12" t="s">
        <v>616</v>
      </c>
      <c r="N8" s="300"/>
    </row>
    <row r="9" spans="1:16" s="16" customFormat="1" ht="20.100000000000001" customHeight="1" x14ac:dyDescent="0.2">
      <c r="A9" s="172" t="s">
        <v>19</v>
      </c>
      <c r="B9" s="174" t="s">
        <v>20</v>
      </c>
      <c r="C9" s="172"/>
      <c r="D9" s="175">
        <f>SUM(D10:D16)</f>
        <v>19</v>
      </c>
      <c r="E9" s="175">
        <f t="shared" ref="E9:M9" si="0">SUM(E10:E16)</f>
        <v>435</v>
      </c>
      <c r="F9" s="175">
        <f t="shared" si="0"/>
        <v>157</v>
      </c>
      <c r="G9" s="175">
        <f t="shared" si="0"/>
        <v>255</v>
      </c>
      <c r="H9" s="175">
        <f t="shared" si="0"/>
        <v>23</v>
      </c>
      <c r="I9" s="175">
        <f t="shared" si="0"/>
        <v>300</v>
      </c>
      <c r="J9" s="175">
        <f t="shared" si="0"/>
        <v>135</v>
      </c>
      <c r="K9" s="175">
        <f t="shared" si="0"/>
        <v>0</v>
      </c>
      <c r="L9" s="175">
        <f t="shared" si="0"/>
        <v>0</v>
      </c>
      <c r="M9" s="175">
        <f t="shared" si="0"/>
        <v>0</v>
      </c>
      <c r="N9" s="175"/>
    </row>
    <row r="10" spans="1:16" s="17" customFormat="1" ht="20.100000000000001" customHeight="1" x14ac:dyDescent="0.2">
      <c r="A10" s="169">
        <v>1</v>
      </c>
      <c r="B10" s="76" t="s">
        <v>348</v>
      </c>
      <c r="C10" s="169" t="s">
        <v>227</v>
      </c>
      <c r="D10" s="169">
        <v>5</v>
      </c>
      <c r="E10" s="169">
        <v>75</v>
      </c>
      <c r="F10" s="169">
        <v>41</v>
      </c>
      <c r="G10" s="169">
        <v>29</v>
      </c>
      <c r="H10" s="169">
        <v>5</v>
      </c>
      <c r="I10" s="169">
        <v>75</v>
      </c>
      <c r="J10" s="169"/>
      <c r="K10" s="169"/>
      <c r="L10" s="169"/>
      <c r="M10" s="169"/>
      <c r="N10" s="169"/>
    </row>
    <row r="11" spans="1:16" s="17" customFormat="1" ht="20.100000000000001" customHeight="1" x14ac:dyDescent="0.2">
      <c r="A11" s="169">
        <v>2</v>
      </c>
      <c r="B11" s="76" t="s">
        <v>24</v>
      </c>
      <c r="C11" s="169" t="s">
        <v>229</v>
      </c>
      <c r="D11" s="169">
        <v>3</v>
      </c>
      <c r="E11" s="169">
        <v>75</v>
      </c>
      <c r="F11" s="169">
        <v>15</v>
      </c>
      <c r="G11" s="169">
        <v>58</v>
      </c>
      <c r="H11" s="169">
        <v>2</v>
      </c>
      <c r="I11" s="169">
        <v>75</v>
      </c>
      <c r="J11" s="169"/>
      <c r="K11" s="169"/>
      <c r="L11" s="169"/>
      <c r="M11" s="169"/>
      <c r="N11" s="169"/>
    </row>
    <row r="12" spans="1:16" s="17" customFormat="1" ht="20.100000000000001" customHeight="1" x14ac:dyDescent="0.2">
      <c r="A12" s="169">
        <v>3</v>
      </c>
      <c r="B12" s="76" t="s">
        <v>22</v>
      </c>
      <c r="C12" s="169" t="s">
        <v>227</v>
      </c>
      <c r="D12" s="169">
        <v>2</v>
      </c>
      <c r="E12" s="169">
        <v>30</v>
      </c>
      <c r="F12" s="169">
        <v>18</v>
      </c>
      <c r="G12" s="169">
        <v>10</v>
      </c>
      <c r="H12" s="169">
        <v>2</v>
      </c>
      <c r="I12" s="169">
        <v>30</v>
      </c>
      <c r="J12" s="169"/>
      <c r="K12" s="169"/>
      <c r="L12" s="169"/>
      <c r="M12" s="169"/>
      <c r="N12" s="169"/>
    </row>
    <row r="13" spans="1:16" s="17" customFormat="1" ht="20.100000000000001" customHeight="1" x14ac:dyDescent="0.2">
      <c r="A13" s="169">
        <v>4</v>
      </c>
      <c r="B13" s="76" t="s">
        <v>23</v>
      </c>
      <c r="C13" s="169" t="s">
        <v>227</v>
      </c>
      <c r="D13" s="169">
        <v>2</v>
      </c>
      <c r="E13" s="169">
        <v>60</v>
      </c>
      <c r="F13" s="169">
        <v>5</v>
      </c>
      <c r="G13" s="169">
        <v>51</v>
      </c>
      <c r="H13" s="169">
        <v>4</v>
      </c>
      <c r="I13" s="169"/>
      <c r="J13" s="169">
        <v>60</v>
      </c>
      <c r="K13" s="169"/>
      <c r="L13" s="169"/>
      <c r="M13" s="169"/>
      <c r="N13" s="169"/>
    </row>
    <row r="14" spans="1:16" s="17" customFormat="1" ht="20.100000000000001" customHeight="1" x14ac:dyDescent="0.2">
      <c r="A14" s="169">
        <v>5</v>
      </c>
      <c r="B14" s="76" t="s">
        <v>26</v>
      </c>
      <c r="C14" s="169" t="s">
        <v>229</v>
      </c>
      <c r="D14" s="169">
        <v>2</v>
      </c>
      <c r="E14" s="169">
        <v>60</v>
      </c>
      <c r="F14" s="169">
        <v>21</v>
      </c>
      <c r="G14" s="169">
        <v>36</v>
      </c>
      <c r="H14" s="169">
        <v>3</v>
      </c>
      <c r="I14" s="169">
        <v>60</v>
      </c>
      <c r="J14" s="169"/>
      <c r="K14" s="169"/>
      <c r="L14" s="169"/>
      <c r="M14" s="169"/>
      <c r="N14" s="169"/>
    </row>
    <row r="15" spans="1:16" s="17" customFormat="1" ht="20.100000000000001" customHeight="1" x14ac:dyDescent="0.2">
      <c r="A15" s="169">
        <v>6</v>
      </c>
      <c r="B15" s="76" t="s">
        <v>27</v>
      </c>
      <c r="C15" s="169" t="s">
        <v>229</v>
      </c>
      <c r="D15" s="169">
        <v>2</v>
      </c>
      <c r="E15" s="169">
        <v>60</v>
      </c>
      <c r="F15" s="169">
        <v>21</v>
      </c>
      <c r="G15" s="169">
        <v>36</v>
      </c>
      <c r="H15" s="169">
        <v>3</v>
      </c>
      <c r="I15" s="169">
        <v>60</v>
      </c>
      <c r="J15" s="169"/>
      <c r="K15" s="169"/>
      <c r="L15" s="169"/>
      <c r="M15" s="169"/>
      <c r="N15" s="169"/>
    </row>
    <row r="16" spans="1:16" s="17" customFormat="1" ht="20.100000000000001" customHeight="1" x14ac:dyDescent="0.2">
      <c r="A16" s="169">
        <v>7</v>
      </c>
      <c r="B16" s="76" t="s">
        <v>349</v>
      </c>
      <c r="C16" s="169" t="s">
        <v>227</v>
      </c>
      <c r="D16" s="169">
        <v>3</v>
      </c>
      <c r="E16" s="169">
        <v>75</v>
      </c>
      <c r="F16" s="169">
        <v>36</v>
      </c>
      <c r="G16" s="169">
        <v>35</v>
      </c>
      <c r="H16" s="169">
        <v>4</v>
      </c>
      <c r="I16" s="169"/>
      <c r="J16" s="169">
        <v>75</v>
      </c>
      <c r="K16" s="169"/>
      <c r="L16" s="169"/>
      <c r="M16" s="169"/>
      <c r="N16" s="169"/>
    </row>
    <row r="17" spans="1:14" s="16" customFormat="1" ht="20.100000000000001" customHeight="1" x14ac:dyDescent="0.2">
      <c r="A17" s="172" t="s">
        <v>28</v>
      </c>
      <c r="B17" s="174" t="s">
        <v>29</v>
      </c>
      <c r="C17" s="174"/>
      <c r="D17" s="175">
        <f>D18+D26+D40</f>
        <v>64</v>
      </c>
      <c r="E17" s="175">
        <f t="shared" ref="E17:M17" si="1">E18+E26+E40</f>
        <v>1590</v>
      </c>
      <c r="F17" s="175">
        <f t="shared" si="1"/>
        <v>407</v>
      </c>
      <c r="G17" s="175">
        <f t="shared" si="1"/>
        <v>1101</v>
      </c>
      <c r="H17" s="175">
        <f t="shared" si="1"/>
        <v>82</v>
      </c>
      <c r="I17" s="175">
        <f t="shared" si="1"/>
        <v>195</v>
      </c>
      <c r="J17" s="175">
        <f t="shared" si="1"/>
        <v>360</v>
      </c>
      <c r="K17" s="175">
        <f t="shared" si="1"/>
        <v>510</v>
      </c>
      <c r="L17" s="175">
        <f t="shared" si="1"/>
        <v>480</v>
      </c>
      <c r="M17" s="175">
        <f t="shared" si="1"/>
        <v>45</v>
      </c>
      <c r="N17" s="175"/>
    </row>
    <row r="18" spans="1:14" s="17" customFormat="1" ht="20.100000000000001" customHeight="1" x14ac:dyDescent="0.2">
      <c r="A18" s="172" t="s">
        <v>30</v>
      </c>
      <c r="B18" s="174" t="s">
        <v>406</v>
      </c>
      <c r="C18" s="174"/>
      <c r="D18" s="175">
        <f t="shared" ref="D18:M18" si="2">SUM(D19:D25)</f>
        <v>14</v>
      </c>
      <c r="E18" s="175">
        <f t="shared" si="2"/>
        <v>240</v>
      </c>
      <c r="F18" s="175">
        <f t="shared" si="2"/>
        <v>122</v>
      </c>
      <c r="G18" s="175">
        <f t="shared" si="2"/>
        <v>97</v>
      </c>
      <c r="H18" s="175">
        <f t="shared" si="2"/>
        <v>21</v>
      </c>
      <c r="I18" s="175">
        <f t="shared" si="2"/>
        <v>120</v>
      </c>
      <c r="J18" s="175">
        <f t="shared" si="2"/>
        <v>90</v>
      </c>
      <c r="K18" s="175">
        <f t="shared" si="2"/>
        <v>30</v>
      </c>
      <c r="L18" s="175">
        <f t="shared" si="2"/>
        <v>0</v>
      </c>
      <c r="M18" s="175">
        <f t="shared" si="2"/>
        <v>0</v>
      </c>
      <c r="N18" s="175"/>
    </row>
    <row r="19" spans="1:14" s="17" customFormat="1" ht="31.5" x14ac:dyDescent="0.2">
      <c r="A19" s="41">
        <v>7</v>
      </c>
      <c r="B19" s="51" t="s">
        <v>407</v>
      </c>
      <c r="C19" s="41" t="s">
        <v>227</v>
      </c>
      <c r="D19" s="41">
        <v>2</v>
      </c>
      <c r="E19" s="41">
        <v>30</v>
      </c>
      <c r="F19" s="41">
        <v>15</v>
      </c>
      <c r="G19" s="41">
        <v>12</v>
      </c>
      <c r="H19" s="41">
        <v>3</v>
      </c>
      <c r="I19" s="179"/>
      <c r="J19" s="176"/>
      <c r="K19" s="41">
        <v>30</v>
      </c>
      <c r="L19" s="176"/>
      <c r="M19" s="176"/>
      <c r="N19" s="176"/>
    </row>
    <row r="20" spans="1:14" s="17" customFormat="1" ht="20.100000000000001" customHeight="1" x14ac:dyDescent="0.2">
      <c r="A20" s="41">
        <v>8</v>
      </c>
      <c r="B20" s="51" t="s">
        <v>408</v>
      </c>
      <c r="C20" s="41" t="s">
        <v>226</v>
      </c>
      <c r="D20" s="41">
        <v>2</v>
      </c>
      <c r="E20" s="41">
        <v>30</v>
      </c>
      <c r="F20" s="41">
        <v>28</v>
      </c>
      <c r="G20" s="41">
        <v>0</v>
      </c>
      <c r="H20" s="41">
        <v>2</v>
      </c>
      <c r="I20" s="169">
        <v>30</v>
      </c>
      <c r="J20" s="41"/>
      <c r="K20" s="176"/>
      <c r="L20" s="176"/>
      <c r="M20" s="176"/>
      <c r="N20" s="176"/>
    </row>
    <row r="21" spans="1:14" s="17" customFormat="1" ht="20.100000000000001" customHeight="1" x14ac:dyDescent="0.2">
      <c r="A21" s="41">
        <v>9</v>
      </c>
      <c r="B21" s="51" t="s">
        <v>409</v>
      </c>
      <c r="C21" s="41" t="s">
        <v>227</v>
      </c>
      <c r="D21" s="41">
        <v>2</v>
      </c>
      <c r="E21" s="41">
        <v>30</v>
      </c>
      <c r="F21" s="41">
        <v>15</v>
      </c>
      <c r="G21" s="41">
        <v>12</v>
      </c>
      <c r="H21" s="41">
        <v>3</v>
      </c>
      <c r="I21" s="169">
        <v>30</v>
      </c>
      <c r="J21" s="41"/>
      <c r="K21" s="176"/>
      <c r="L21" s="176"/>
      <c r="M21" s="176"/>
      <c r="N21" s="176"/>
    </row>
    <row r="22" spans="1:14" s="17" customFormat="1" ht="20.100000000000001" customHeight="1" x14ac:dyDescent="0.2">
      <c r="A22" s="41">
        <v>10</v>
      </c>
      <c r="B22" s="51" t="s">
        <v>410</v>
      </c>
      <c r="C22" s="41" t="s">
        <v>226</v>
      </c>
      <c r="D22" s="41">
        <v>2</v>
      </c>
      <c r="E22" s="41">
        <v>30</v>
      </c>
      <c r="F22" s="41">
        <v>15</v>
      </c>
      <c r="G22" s="41">
        <v>12</v>
      </c>
      <c r="H22" s="41">
        <v>3</v>
      </c>
      <c r="I22" s="169">
        <v>30</v>
      </c>
      <c r="J22" s="41"/>
      <c r="K22" s="176"/>
      <c r="L22" s="176"/>
      <c r="M22" s="176"/>
      <c r="N22" s="176"/>
    </row>
    <row r="23" spans="1:14" s="16" customFormat="1" ht="20.100000000000001" customHeight="1" x14ac:dyDescent="0.2">
      <c r="A23" s="41">
        <v>11</v>
      </c>
      <c r="B23" s="51" t="s">
        <v>411</v>
      </c>
      <c r="C23" s="41" t="s">
        <v>226</v>
      </c>
      <c r="D23" s="41">
        <v>2</v>
      </c>
      <c r="E23" s="41">
        <v>30</v>
      </c>
      <c r="F23" s="41">
        <v>28</v>
      </c>
      <c r="G23" s="41">
        <v>0</v>
      </c>
      <c r="H23" s="41">
        <v>2</v>
      </c>
      <c r="I23" s="169">
        <v>30</v>
      </c>
      <c r="J23" s="41"/>
      <c r="K23" s="176"/>
      <c r="L23" s="176"/>
      <c r="M23" s="176"/>
      <c r="N23" s="176"/>
    </row>
    <row r="24" spans="1:14" s="16" customFormat="1" ht="20.100000000000001" customHeight="1" x14ac:dyDescent="0.2">
      <c r="A24" s="41">
        <v>12</v>
      </c>
      <c r="B24" s="51" t="s">
        <v>171</v>
      </c>
      <c r="C24" s="41" t="s">
        <v>226</v>
      </c>
      <c r="D24" s="41">
        <v>2</v>
      </c>
      <c r="E24" s="41">
        <v>30</v>
      </c>
      <c r="F24" s="41">
        <v>15</v>
      </c>
      <c r="G24" s="41">
        <v>11</v>
      </c>
      <c r="H24" s="41">
        <v>4</v>
      </c>
      <c r="I24" s="169"/>
      <c r="J24" s="41">
        <v>30</v>
      </c>
      <c r="K24" s="176"/>
      <c r="L24" s="176"/>
      <c r="M24" s="176"/>
      <c r="N24" s="176"/>
    </row>
    <row r="25" spans="1:14" s="17" customFormat="1" ht="20.100000000000001" customHeight="1" x14ac:dyDescent="0.2">
      <c r="A25" s="41">
        <v>13</v>
      </c>
      <c r="B25" s="51" t="s">
        <v>548</v>
      </c>
      <c r="C25" s="41" t="s">
        <v>228</v>
      </c>
      <c r="D25" s="41">
        <v>2</v>
      </c>
      <c r="E25" s="41">
        <v>60</v>
      </c>
      <c r="F25" s="41">
        <v>6</v>
      </c>
      <c r="G25" s="41">
        <v>50</v>
      </c>
      <c r="H25" s="41">
        <v>4</v>
      </c>
      <c r="I25" s="169"/>
      <c r="J25" s="41">
        <v>60</v>
      </c>
      <c r="K25" s="176"/>
      <c r="L25" s="176"/>
      <c r="M25" s="176"/>
      <c r="N25" s="176"/>
    </row>
    <row r="26" spans="1:14" s="16" customFormat="1" ht="20.100000000000001" customHeight="1" x14ac:dyDescent="0.2">
      <c r="A26" s="172" t="s">
        <v>41</v>
      </c>
      <c r="B26" s="174" t="s">
        <v>253</v>
      </c>
      <c r="C26" s="174"/>
      <c r="D26" s="175">
        <f>SUM(D27:D39)</f>
        <v>42</v>
      </c>
      <c r="E26" s="175">
        <f>SUM(E27:E39)</f>
        <v>1170</v>
      </c>
      <c r="F26" s="175">
        <f t="shared" ref="F26:M26" si="3">SUM(F27:F39)</f>
        <v>225</v>
      </c>
      <c r="G26" s="175">
        <f t="shared" si="3"/>
        <v>896</v>
      </c>
      <c r="H26" s="175">
        <f t="shared" si="3"/>
        <v>49</v>
      </c>
      <c r="I26" s="175">
        <f t="shared" si="3"/>
        <v>75</v>
      </c>
      <c r="J26" s="175">
        <f t="shared" si="3"/>
        <v>270</v>
      </c>
      <c r="K26" s="175">
        <f t="shared" si="3"/>
        <v>480</v>
      </c>
      <c r="L26" s="175">
        <f t="shared" si="3"/>
        <v>345</v>
      </c>
      <c r="M26" s="175">
        <f t="shared" si="3"/>
        <v>0</v>
      </c>
      <c r="N26" s="176"/>
    </row>
    <row r="27" spans="1:14" s="16" customFormat="1" ht="24.75" customHeight="1" x14ac:dyDescent="0.2">
      <c r="A27" s="41">
        <v>14</v>
      </c>
      <c r="B27" s="51" t="s">
        <v>412</v>
      </c>
      <c r="C27" s="41" t="s">
        <v>227</v>
      </c>
      <c r="D27" s="41">
        <v>2</v>
      </c>
      <c r="E27" s="41">
        <v>30</v>
      </c>
      <c r="F27" s="41">
        <v>15</v>
      </c>
      <c r="G27" s="41">
        <v>12</v>
      </c>
      <c r="H27" s="41">
        <v>3</v>
      </c>
      <c r="I27" s="169">
        <v>30</v>
      </c>
      <c r="J27" s="41"/>
      <c r="K27" s="41"/>
      <c r="L27" s="41"/>
      <c r="M27" s="176"/>
      <c r="N27" s="175"/>
    </row>
    <row r="28" spans="1:14" s="16" customFormat="1" ht="35.25" customHeight="1" x14ac:dyDescent="0.2">
      <c r="A28" s="41">
        <v>15</v>
      </c>
      <c r="B28" s="180" t="s">
        <v>413</v>
      </c>
      <c r="C28" s="169" t="s">
        <v>229</v>
      </c>
      <c r="D28" s="169">
        <v>2</v>
      </c>
      <c r="E28" s="169">
        <v>45</v>
      </c>
      <c r="F28" s="169">
        <v>15</v>
      </c>
      <c r="G28" s="169">
        <v>27</v>
      </c>
      <c r="H28" s="169">
        <v>3</v>
      </c>
      <c r="I28" s="169">
        <v>45</v>
      </c>
      <c r="J28" s="179"/>
      <c r="K28" s="179"/>
      <c r="L28" s="169"/>
      <c r="M28" s="169"/>
      <c r="N28" s="176"/>
    </row>
    <row r="29" spans="1:14" s="16" customFormat="1" ht="31.5" x14ac:dyDescent="0.2">
      <c r="A29" s="41">
        <v>16</v>
      </c>
      <c r="B29" s="201" t="s">
        <v>549</v>
      </c>
      <c r="C29" s="202" t="s">
        <v>229</v>
      </c>
      <c r="D29" s="202">
        <v>4</v>
      </c>
      <c r="E29" s="202">
        <v>90</v>
      </c>
      <c r="F29" s="202">
        <v>30</v>
      </c>
      <c r="G29" s="202">
        <v>56</v>
      </c>
      <c r="H29" s="202">
        <v>4</v>
      </c>
      <c r="I29" s="202"/>
      <c r="J29" s="202"/>
      <c r="K29" s="202">
        <v>90</v>
      </c>
      <c r="L29" s="202"/>
      <c r="M29" s="177"/>
      <c r="N29" s="169"/>
    </row>
    <row r="30" spans="1:14" s="16" customFormat="1" ht="31.5" x14ac:dyDescent="0.2">
      <c r="A30" s="41">
        <v>17</v>
      </c>
      <c r="B30" s="201" t="s">
        <v>414</v>
      </c>
      <c r="C30" s="202" t="s">
        <v>229</v>
      </c>
      <c r="D30" s="202">
        <v>2</v>
      </c>
      <c r="E30" s="202">
        <v>45</v>
      </c>
      <c r="F30" s="202">
        <v>15</v>
      </c>
      <c r="G30" s="202">
        <v>27</v>
      </c>
      <c r="H30" s="202">
        <v>3</v>
      </c>
      <c r="I30" s="202"/>
      <c r="J30" s="202">
        <v>45</v>
      </c>
      <c r="K30" s="202"/>
      <c r="L30" s="202"/>
      <c r="M30" s="177"/>
      <c r="N30" s="177"/>
    </row>
    <row r="31" spans="1:14" s="16" customFormat="1" ht="21.75" customHeight="1" x14ac:dyDescent="0.2">
      <c r="A31" s="41">
        <v>18</v>
      </c>
      <c r="B31" s="180" t="s">
        <v>415</v>
      </c>
      <c r="C31" s="169" t="s">
        <v>228</v>
      </c>
      <c r="D31" s="169">
        <v>5</v>
      </c>
      <c r="E31" s="169">
        <v>225</v>
      </c>
      <c r="F31" s="169">
        <v>0</v>
      </c>
      <c r="G31" s="169">
        <v>220</v>
      </c>
      <c r="H31" s="169">
        <v>5</v>
      </c>
      <c r="I31" s="169"/>
      <c r="J31" s="169">
        <v>225</v>
      </c>
      <c r="K31" s="169"/>
      <c r="L31" s="169"/>
      <c r="M31" s="179"/>
      <c r="N31" s="177"/>
    </row>
    <row r="32" spans="1:14" s="16" customFormat="1" ht="31.5" x14ac:dyDescent="0.2">
      <c r="A32" s="41">
        <v>19</v>
      </c>
      <c r="B32" s="201" t="s">
        <v>416</v>
      </c>
      <c r="C32" s="202" t="s">
        <v>229</v>
      </c>
      <c r="D32" s="202">
        <v>3</v>
      </c>
      <c r="E32" s="202">
        <v>75</v>
      </c>
      <c r="F32" s="202">
        <v>15</v>
      </c>
      <c r="G32" s="202">
        <v>56</v>
      </c>
      <c r="H32" s="202">
        <v>4</v>
      </c>
      <c r="I32" s="202"/>
      <c r="J32" s="202"/>
      <c r="K32" s="202">
        <v>75</v>
      </c>
      <c r="L32" s="202"/>
      <c r="M32" s="177"/>
      <c r="N32" s="176"/>
    </row>
    <row r="33" spans="1:14" s="16" customFormat="1" ht="31.5" x14ac:dyDescent="0.2">
      <c r="A33" s="41">
        <v>20</v>
      </c>
      <c r="B33" s="180" t="s">
        <v>417</v>
      </c>
      <c r="C33" s="169" t="s">
        <v>229</v>
      </c>
      <c r="D33" s="169">
        <v>4</v>
      </c>
      <c r="E33" s="169">
        <v>90</v>
      </c>
      <c r="F33" s="169">
        <v>30</v>
      </c>
      <c r="G33" s="169">
        <v>56</v>
      </c>
      <c r="H33" s="169">
        <v>4</v>
      </c>
      <c r="I33" s="169"/>
      <c r="J33" s="169"/>
      <c r="K33" s="169">
        <v>90</v>
      </c>
      <c r="L33" s="169"/>
      <c r="M33" s="179"/>
      <c r="N33" s="178"/>
    </row>
    <row r="34" spans="1:14" s="16" customFormat="1" ht="31.5" x14ac:dyDescent="0.2">
      <c r="A34" s="41">
        <v>21</v>
      </c>
      <c r="B34" s="201" t="s">
        <v>418</v>
      </c>
      <c r="C34" s="202" t="s">
        <v>229</v>
      </c>
      <c r="D34" s="202">
        <v>4</v>
      </c>
      <c r="E34" s="202">
        <v>90</v>
      </c>
      <c r="F34" s="202">
        <v>30</v>
      </c>
      <c r="G34" s="202">
        <v>56</v>
      </c>
      <c r="H34" s="202">
        <v>4</v>
      </c>
      <c r="I34" s="202"/>
      <c r="J34" s="202"/>
      <c r="K34" s="202">
        <v>90</v>
      </c>
      <c r="L34" s="202"/>
      <c r="M34" s="177"/>
      <c r="N34" s="179"/>
    </row>
    <row r="35" spans="1:14" s="16" customFormat="1" ht="21.75" customHeight="1" x14ac:dyDescent="0.2">
      <c r="A35" s="41">
        <v>22</v>
      </c>
      <c r="B35" s="180" t="s">
        <v>419</v>
      </c>
      <c r="C35" s="169" t="s">
        <v>228</v>
      </c>
      <c r="D35" s="169">
        <v>5</v>
      </c>
      <c r="E35" s="169">
        <v>225</v>
      </c>
      <c r="F35" s="169">
        <v>0</v>
      </c>
      <c r="G35" s="169">
        <v>220</v>
      </c>
      <c r="H35" s="169">
        <v>5</v>
      </c>
      <c r="I35" s="169"/>
      <c r="J35" s="169"/>
      <c r="K35" s="169"/>
      <c r="L35" s="169">
        <v>225</v>
      </c>
      <c r="M35" s="179"/>
      <c r="N35" s="178"/>
    </row>
    <row r="36" spans="1:14" s="17" customFormat="1" ht="31.5" x14ac:dyDescent="0.2">
      <c r="A36" s="41">
        <v>23</v>
      </c>
      <c r="B36" s="201" t="s">
        <v>420</v>
      </c>
      <c r="C36" s="202" t="s">
        <v>229</v>
      </c>
      <c r="D36" s="202">
        <v>4</v>
      </c>
      <c r="E36" s="202">
        <v>90</v>
      </c>
      <c r="F36" s="202">
        <v>30</v>
      </c>
      <c r="G36" s="202">
        <v>56</v>
      </c>
      <c r="H36" s="202">
        <v>4</v>
      </c>
      <c r="I36" s="202"/>
      <c r="J36" s="202"/>
      <c r="K36" s="202">
        <v>90</v>
      </c>
      <c r="L36" s="202"/>
      <c r="M36" s="177"/>
      <c r="N36" s="176"/>
    </row>
    <row r="37" spans="1:14" s="17" customFormat="1" ht="26.25" customHeight="1" x14ac:dyDescent="0.2">
      <c r="A37" s="41">
        <v>24</v>
      </c>
      <c r="B37" s="180" t="s">
        <v>421</v>
      </c>
      <c r="C37" s="169" t="s">
        <v>229</v>
      </c>
      <c r="D37" s="169">
        <v>2</v>
      </c>
      <c r="E37" s="169">
        <v>45</v>
      </c>
      <c r="F37" s="169">
        <v>15</v>
      </c>
      <c r="G37" s="169">
        <v>27</v>
      </c>
      <c r="H37" s="169">
        <v>3</v>
      </c>
      <c r="I37" s="169"/>
      <c r="J37" s="169"/>
      <c r="K37" s="169">
        <v>45</v>
      </c>
      <c r="L37" s="169"/>
      <c r="M37" s="179"/>
      <c r="N37" s="178"/>
    </row>
    <row r="38" spans="1:14" s="17" customFormat="1" ht="24" customHeight="1" x14ac:dyDescent="0.2">
      <c r="A38" s="41">
        <v>25</v>
      </c>
      <c r="B38" s="201" t="s">
        <v>422</v>
      </c>
      <c r="C38" s="202" t="s">
        <v>229</v>
      </c>
      <c r="D38" s="202">
        <v>2</v>
      </c>
      <c r="E38" s="202">
        <v>45</v>
      </c>
      <c r="F38" s="202">
        <v>15</v>
      </c>
      <c r="G38" s="202">
        <v>27</v>
      </c>
      <c r="H38" s="202">
        <v>3</v>
      </c>
      <c r="I38" s="202"/>
      <c r="J38" s="202"/>
      <c r="K38" s="202"/>
      <c r="L38" s="202">
        <v>45</v>
      </c>
      <c r="M38" s="177"/>
      <c r="N38" s="176"/>
    </row>
    <row r="39" spans="1:14" s="17" customFormat="1" ht="24" customHeight="1" x14ac:dyDescent="0.2">
      <c r="A39" s="169">
        <v>26</v>
      </c>
      <c r="B39" s="180" t="s">
        <v>550</v>
      </c>
      <c r="C39" s="180" t="s">
        <v>229</v>
      </c>
      <c r="D39" s="169">
        <v>3</v>
      </c>
      <c r="E39" s="169">
        <v>75</v>
      </c>
      <c r="F39" s="169">
        <v>15</v>
      </c>
      <c r="G39" s="169">
        <v>56</v>
      </c>
      <c r="H39" s="169">
        <v>4</v>
      </c>
      <c r="I39" s="180"/>
      <c r="J39" s="180"/>
      <c r="K39" s="169"/>
      <c r="L39" s="169">
        <v>75</v>
      </c>
      <c r="M39" s="180"/>
      <c r="N39" s="179"/>
    </row>
    <row r="40" spans="1:14" s="16" customFormat="1" ht="24" customHeight="1" x14ac:dyDescent="0.2">
      <c r="A40" s="172" t="s">
        <v>94</v>
      </c>
      <c r="B40" s="174" t="s">
        <v>221</v>
      </c>
      <c r="C40" s="174"/>
      <c r="D40" s="175">
        <f>SUM(D41:D44)</f>
        <v>8</v>
      </c>
      <c r="E40" s="175">
        <f t="shared" ref="E40:M40" si="4">SUM(E41:E44)</f>
        <v>180</v>
      </c>
      <c r="F40" s="175">
        <f t="shared" si="4"/>
        <v>60</v>
      </c>
      <c r="G40" s="175">
        <f t="shared" si="4"/>
        <v>108</v>
      </c>
      <c r="H40" s="175">
        <f t="shared" si="4"/>
        <v>12</v>
      </c>
      <c r="I40" s="175">
        <f t="shared" si="4"/>
        <v>0</v>
      </c>
      <c r="J40" s="175">
        <f t="shared" si="4"/>
        <v>0</v>
      </c>
      <c r="K40" s="175">
        <f t="shared" si="4"/>
        <v>0</v>
      </c>
      <c r="L40" s="175">
        <f t="shared" si="4"/>
        <v>135</v>
      </c>
      <c r="M40" s="175">
        <f t="shared" si="4"/>
        <v>45</v>
      </c>
      <c r="N40" s="180"/>
    </row>
    <row r="41" spans="1:14" s="16" customFormat="1" ht="31.5" x14ac:dyDescent="0.2">
      <c r="A41" s="41">
        <v>27</v>
      </c>
      <c r="B41" s="51" t="s">
        <v>423</v>
      </c>
      <c r="C41" s="41" t="s">
        <v>229</v>
      </c>
      <c r="D41" s="41">
        <v>2</v>
      </c>
      <c r="E41" s="41">
        <v>45</v>
      </c>
      <c r="F41" s="41">
        <v>15</v>
      </c>
      <c r="G41" s="41">
        <v>27</v>
      </c>
      <c r="H41" s="41">
        <v>3</v>
      </c>
      <c r="I41" s="179"/>
      <c r="J41" s="176"/>
      <c r="K41" s="176"/>
      <c r="L41" s="41">
        <v>45</v>
      </c>
      <c r="M41" s="41"/>
      <c r="N41" s="175"/>
    </row>
    <row r="42" spans="1:14" s="17" customFormat="1" ht="31.5" x14ac:dyDescent="0.2">
      <c r="A42" s="41">
        <v>28</v>
      </c>
      <c r="B42" s="51" t="s">
        <v>424</v>
      </c>
      <c r="C42" s="41" t="s">
        <v>229</v>
      </c>
      <c r="D42" s="41">
        <v>2</v>
      </c>
      <c r="E42" s="41">
        <v>45</v>
      </c>
      <c r="F42" s="41">
        <v>15</v>
      </c>
      <c r="G42" s="41">
        <v>27</v>
      </c>
      <c r="H42" s="41">
        <v>3</v>
      </c>
      <c r="I42" s="179"/>
      <c r="J42" s="176"/>
      <c r="K42" s="176"/>
      <c r="L42" s="41">
        <v>45</v>
      </c>
      <c r="M42" s="41"/>
      <c r="N42" s="41"/>
    </row>
    <row r="43" spans="1:14" s="17" customFormat="1" ht="22.5" customHeight="1" x14ac:dyDescent="0.2">
      <c r="A43" s="41">
        <v>29</v>
      </c>
      <c r="B43" s="51" t="s">
        <v>425</v>
      </c>
      <c r="C43" s="41" t="s">
        <v>229</v>
      </c>
      <c r="D43" s="41">
        <v>2</v>
      </c>
      <c r="E43" s="41">
        <v>45</v>
      </c>
      <c r="F43" s="41">
        <v>15</v>
      </c>
      <c r="G43" s="41">
        <v>27</v>
      </c>
      <c r="H43" s="41">
        <v>3</v>
      </c>
      <c r="I43" s="179"/>
      <c r="J43" s="176"/>
      <c r="K43" s="176"/>
      <c r="L43" s="41">
        <v>45</v>
      </c>
      <c r="M43" s="41"/>
      <c r="N43" s="41"/>
    </row>
    <row r="44" spans="1:14" s="16" customFormat="1" ht="22.5" customHeight="1" x14ac:dyDescent="0.2">
      <c r="A44" s="41">
        <v>30</v>
      </c>
      <c r="B44" s="51" t="s">
        <v>426</v>
      </c>
      <c r="C44" s="41" t="s">
        <v>229</v>
      </c>
      <c r="D44" s="41">
        <v>2</v>
      </c>
      <c r="E44" s="41">
        <v>45</v>
      </c>
      <c r="F44" s="41">
        <v>15</v>
      </c>
      <c r="G44" s="41">
        <v>27</v>
      </c>
      <c r="H44" s="41">
        <v>3</v>
      </c>
      <c r="I44" s="179"/>
      <c r="J44" s="176"/>
      <c r="K44" s="176"/>
      <c r="L44" s="41"/>
      <c r="M44" s="41">
        <v>45</v>
      </c>
      <c r="N44" s="41"/>
    </row>
    <row r="45" spans="1:14" s="17" customFormat="1" ht="31.5" x14ac:dyDescent="0.2">
      <c r="A45" s="181" t="s">
        <v>59</v>
      </c>
      <c r="B45" s="182" t="s">
        <v>569</v>
      </c>
      <c r="C45" s="182"/>
      <c r="D45" s="181">
        <f>SUM(D46:D47)</f>
        <v>10</v>
      </c>
      <c r="E45" s="181">
        <f>SUM(E46:E47)</f>
        <v>450</v>
      </c>
      <c r="F45" s="181">
        <f t="shared" ref="F45:M45" si="5">SUM(F46:F47)</f>
        <v>5</v>
      </c>
      <c r="G45" s="181">
        <f t="shared" si="5"/>
        <v>430</v>
      </c>
      <c r="H45" s="181">
        <f t="shared" si="5"/>
        <v>15</v>
      </c>
      <c r="I45" s="172">
        <f t="shared" si="5"/>
        <v>0</v>
      </c>
      <c r="J45" s="181">
        <f t="shared" si="5"/>
        <v>0</v>
      </c>
      <c r="K45" s="181">
        <f t="shared" si="5"/>
        <v>0</v>
      </c>
      <c r="L45" s="181">
        <f t="shared" si="5"/>
        <v>0</v>
      </c>
      <c r="M45" s="181">
        <f t="shared" si="5"/>
        <v>450</v>
      </c>
      <c r="N45" s="41"/>
    </row>
    <row r="46" spans="1:14" ht="22.5" customHeight="1" x14ac:dyDescent="0.25">
      <c r="A46" s="41">
        <v>31</v>
      </c>
      <c r="B46" s="51" t="s">
        <v>230</v>
      </c>
      <c r="C46" s="41" t="s">
        <v>228</v>
      </c>
      <c r="D46" s="41">
        <v>5</v>
      </c>
      <c r="E46" s="41">
        <v>225</v>
      </c>
      <c r="F46" s="41">
        <v>0</v>
      </c>
      <c r="G46" s="41">
        <v>220</v>
      </c>
      <c r="H46" s="41">
        <v>5</v>
      </c>
      <c r="I46" s="179"/>
      <c r="J46" s="176"/>
      <c r="K46" s="176"/>
      <c r="L46" s="176"/>
      <c r="M46" s="41">
        <v>225</v>
      </c>
      <c r="N46" s="181"/>
    </row>
    <row r="47" spans="1:14" ht="22.5" customHeight="1" x14ac:dyDescent="0.25">
      <c r="A47" s="41">
        <v>32</v>
      </c>
      <c r="B47" s="51" t="s">
        <v>566</v>
      </c>
      <c r="C47" s="41" t="s">
        <v>227</v>
      </c>
      <c r="D47" s="41">
        <v>5</v>
      </c>
      <c r="E47" s="41">
        <v>225</v>
      </c>
      <c r="F47" s="41">
        <v>5</v>
      </c>
      <c r="G47" s="41">
        <v>210</v>
      </c>
      <c r="H47" s="41">
        <v>10</v>
      </c>
      <c r="I47" s="179"/>
      <c r="J47" s="176"/>
      <c r="K47" s="176"/>
      <c r="L47" s="176"/>
      <c r="M47" s="41">
        <v>225</v>
      </c>
      <c r="N47" s="41"/>
    </row>
    <row r="48" spans="1:14" ht="27.75" customHeight="1" x14ac:dyDescent="0.25">
      <c r="A48" s="327" t="s">
        <v>167</v>
      </c>
      <c r="B48" s="328"/>
      <c r="C48" s="174"/>
      <c r="D48" s="175">
        <f>D45+D17+D9</f>
        <v>93</v>
      </c>
      <c r="E48" s="175">
        <f t="shared" ref="E48:M48" si="6">E45+E17+E9</f>
        <v>2475</v>
      </c>
      <c r="F48" s="175">
        <f t="shared" si="6"/>
        <v>569</v>
      </c>
      <c r="G48" s="175">
        <f t="shared" si="6"/>
        <v>1786</v>
      </c>
      <c r="H48" s="175">
        <f t="shared" si="6"/>
        <v>120</v>
      </c>
      <c r="I48" s="175">
        <f t="shared" si="6"/>
        <v>495</v>
      </c>
      <c r="J48" s="175">
        <f t="shared" si="6"/>
        <v>495</v>
      </c>
      <c r="K48" s="175">
        <f t="shared" si="6"/>
        <v>510</v>
      </c>
      <c r="L48" s="175">
        <f t="shared" si="6"/>
        <v>480</v>
      </c>
      <c r="M48" s="175">
        <f t="shared" si="6"/>
        <v>495</v>
      </c>
      <c r="N48" s="41"/>
    </row>
    <row r="49" spans="1:14" x14ac:dyDescent="0.25">
      <c r="A49" s="183"/>
      <c r="B49" s="183"/>
      <c r="C49" s="184"/>
      <c r="D49" s="183"/>
      <c r="E49" s="183"/>
      <c r="F49" s="183"/>
      <c r="G49" s="183"/>
      <c r="H49" s="183"/>
      <c r="I49" s="183"/>
      <c r="J49" s="183"/>
      <c r="K49" s="183"/>
      <c r="L49" s="183"/>
      <c r="M49" s="183"/>
      <c r="N49" s="183"/>
    </row>
    <row r="50" spans="1:14" ht="33.75" customHeight="1" x14ac:dyDescent="0.25">
      <c r="A50" s="326" t="s">
        <v>563</v>
      </c>
      <c r="B50" s="326"/>
      <c r="C50" s="326"/>
      <c r="D50" s="326"/>
      <c r="E50" s="326"/>
      <c r="F50" s="326"/>
      <c r="G50" s="326"/>
      <c r="H50" s="326"/>
      <c r="I50" s="326"/>
      <c r="J50" s="326"/>
      <c r="K50" s="326"/>
      <c r="L50" s="326"/>
      <c r="M50" s="326"/>
      <c r="N50" s="326"/>
    </row>
    <row r="51" spans="1:14" ht="39.75" customHeight="1" x14ac:dyDescent="0.25">
      <c r="A51" s="150"/>
      <c r="B51" s="289"/>
      <c r="C51" s="289"/>
      <c r="D51" s="289"/>
      <c r="E51" s="289"/>
      <c r="F51" s="289"/>
      <c r="G51" s="289"/>
      <c r="H51" s="289"/>
      <c r="I51" s="289"/>
      <c r="J51" s="289"/>
      <c r="K51" s="289"/>
      <c r="L51" s="289"/>
      <c r="M51" s="289"/>
      <c r="N51" s="289"/>
    </row>
  </sheetData>
  <mergeCells count="14">
    <mergeCell ref="B51:N51"/>
    <mergeCell ref="C7:C8"/>
    <mergeCell ref="A1:H1"/>
    <mergeCell ref="A2:H2"/>
    <mergeCell ref="A3:H3"/>
    <mergeCell ref="A4:M4"/>
    <mergeCell ref="A7:A8"/>
    <mergeCell ref="B7:B8"/>
    <mergeCell ref="D7:D8"/>
    <mergeCell ref="E7:H7"/>
    <mergeCell ref="A50:N50"/>
    <mergeCell ref="N7:N8"/>
    <mergeCell ref="A48:B48"/>
    <mergeCell ref="A5:N5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  <rowBreaks count="1" manualBreakCount="1">
    <brk id="23" max="1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769BB-4556-43E7-995C-BB33AEB45D60}">
  <sheetPr>
    <tabColor rgb="FF00B0F0"/>
  </sheetPr>
  <dimension ref="A1:P56"/>
  <sheetViews>
    <sheetView topLeftCell="A10" zoomScaleNormal="100" workbookViewId="0">
      <selection activeCell="Q31" sqref="Q31"/>
    </sheetView>
  </sheetViews>
  <sheetFormatPr defaultColWidth="9" defaultRowHeight="15.75" x14ac:dyDescent="0.25"/>
  <cols>
    <col min="1" max="1" width="4.75" style="82" customWidth="1"/>
    <col min="2" max="2" width="33.25" style="80" customWidth="1"/>
    <col min="3" max="3" width="8.5" style="82" customWidth="1"/>
    <col min="4" max="4" width="7.75" style="82" customWidth="1"/>
    <col min="5" max="5" width="6.875" style="82" customWidth="1"/>
    <col min="6" max="6" width="6.125" style="82" customWidth="1"/>
    <col min="7" max="7" width="6" style="82" customWidth="1"/>
    <col min="8" max="8" width="7.25" style="82" customWidth="1"/>
    <col min="9" max="10" width="8" style="82" customWidth="1"/>
    <col min="11" max="13" width="8" style="83" customWidth="1"/>
    <col min="14" max="14" width="7.125" style="80" customWidth="1"/>
    <col min="15" max="16" width="9" style="80"/>
    <col min="17" max="17" width="18.125" style="80" customWidth="1"/>
    <col min="18" max="16384" width="9" style="80"/>
  </cols>
  <sheetData>
    <row r="1" spans="1:16" s="3" customFormat="1" x14ac:dyDescent="0.25">
      <c r="A1" s="302" t="s">
        <v>0</v>
      </c>
      <c r="B1" s="302"/>
      <c r="C1" s="302"/>
      <c r="D1" s="302"/>
      <c r="E1" s="302"/>
      <c r="F1" s="302"/>
      <c r="G1" s="302"/>
      <c r="H1" s="302"/>
      <c r="I1" s="1"/>
      <c r="J1" s="2"/>
      <c r="K1" s="1"/>
      <c r="L1" s="2"/>
      <c r="M1" s="1"/>
    </row>
    <row r="2" spans="1:16" s="3" customFormat="1" ht="15" customHeight="1" x14ac:dyDescent="0.25">
      <c r="A2" s="302" t="s">
        <v>231</v>
      </c>
      <c r="B2" s="302"/>
      <c r="C2" s="302"/>
      <c r="D2" s="302"/>
      <c r="E2" s="302"/>
      <c r="F2" s="302"/>
      <c r="G2" s="302"/>
      <c r="H2" s="302"/>
      <c r="I2" s="1"/>
      <c r="J2" s="2"/>
      <c r="K2" s="1"/>
      <c r="L2" s="2"/>
      <c r="M2" s="1"/>
    </row>
    <row r="3" spans="1:16" s="3" customFormat="1" ht="7.5" customHeight="1" x14ac:dyDescent="0.25">
      <c r="A3" s="303" t="s">
        <v>2</v>
      </c>
      <c r="B3" s="304"/>
      <c r="C3" s="304"/>
      <c r="D3" s="304"/>
      <c r="E3" s="304"/>
      <c r="F3" s="304"/>
      <c r="G3" s="304"/>
      <c r="H3" s="304"/>
      <c r="I3" s="1"/>
      <c r="J3" s="2"/>
      <c r="K3" s="1"/>
      <c r="L3" s="2"/>
      <c r="M3" s="1"/>
    </row>
    <row r="4" spans="1:16" s="3" customFormat="1" ht="27.75" customHeight="1" x14ac:dyDescent="0.35">
      <c r="A4" s="305" t="s">
        <v>618</v>
      </c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4"/>
      <c r="O4" s="4"/>
      <c r="P4" s="4"/>
    </row>
    <row r="5" spans="1:16" s="6" customFormat="1" ht="30" customHeight="1" x14ac:dyDescent="0.35">
      <c r="A5" s="306" t="s">
        <v>646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5"/>
      <c r="P5" s="5"/>
    </row>
    <row r="6" spans="1:16" s="7" customFormat="1" ht="23.25" customHeight="1" x14ac:dyDescent="0.2">
      <c r="A6" s="7" t="s">
        <v>232</v>
      </c>
      <c r="C6" s="8"/>
      <c r="D6" s="8"/>
      <c r="E6" s="8"/>
      <c r="F6" s="8"/>
      <c r="G6" s="8"/>
      <c r="H6" s="8"/>
      <c r="I6" s="9"/>
      <c r="J6" s="9" t="s">
        <v>69</v>
      </c>
      <c r="K6" s="8"/>
      <c r="L6" s="8"/>
      <c r="M6" s="9"/>
      <c r="N6" s="15"/>
    </row>
    <row r="7" spans="1:16" s="8" customFormat="1" ht="27.75" customHeight="1" x14ac:dyDescent="0.2">
      <c r="A7" s="290" t="s">
        <v>5</v>
      </c>
      <c r="B7" s="292" t="s">
        <v>6</v>
      </c>
      <c r="C7" s="294" t="s">
        <v>225</v>
      </c>
      <c r="D7" s="294" t="s">
        <v>70</v>
      </c>
      <c r="E7" s="308" t="s">
        <v>71</v>
      </c>
      <c r="F7" s="309"/>
      <c r="G7" s="309"/>
      <c r="H7" s="310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94" t="s">
        <v>467</v>
      </c>
    </row>
    <row r="8" spans="1:16" s="8" customFormat="1" ht="63" x14ac:dyDescent="0.2">
      <c r="A8" s="291"/>
      <c r="B8" s="293"/>
      <c r="C8" s="298"/>
      <c r="D8" s="298"/>
      <c r="E8" s="10" t="s">
        <v>15</v>
      </c>
      <c r="F8" s="12" t="s">
        <v>16</v>
      </c>
      <c r="G8" s="12" t="s">
        <v>17</v>
      </c>
      <c r="H8" s="12" t="s">
        <v>18</v>
      </c>
      <c r="I8" s="30" t="s">
        <v>615</v>
      </c>
      <c r="J8" s="12" t="s">
        <v>473</v>
      </c>
      <c r="K8" s="30" t="s">
        <v>539</v>
      </c>
      <c r="L8" s="30" t="s">
        <v>540</v>
      </c>
      <c r="M8" s="12" t="s">
        <v>616</v>
      </c>
      <c r="N8" s="298"/>
    </row>
    <row r="9" spans="1:16" s="16" customFormat="1" x14ac:dyDescent="0.2">
      <c r="A9" s="12" t="s">
        <v>19</v>
      </c>
      <c r="B9" s="36" t="s">
        <v>20</v>
      </c>
      <c r="C9" s="12"/>
      <c r="D9" s="12">
        <f>SUM(D10:D16)</f>
        <v>19</v>
      </c>
      <c r="E9" s="12">
        <f t="shared" ref="E9:M9" si="0">SUM(E10:E16)</f>
        <v>435</v>
      </c>
      <c r="F9" s="12">
        <f t="shared" si="0"/>
        <v>157</v>
      </c>
      <c r="G9" s="12">
        <f t="shared" si="0"/>
        <v>255</v>
      </c>
      <c r="H9" s="12">
        <f t="shared" si="0"/>
        <v>23</v>
      </c>
      <c r="I9" s="12">
        <f t="shared" si="0"/>
        <v>315</v>
      </c>
      <c r="J9" s="12">
        <f t="shared" si="0"/>
        <v>120</v>
      </c>
      <c r="K9" s="12">
        <f t="shared" si="0"/>
        <v>0</v>
      </c>
      <c r="L9" s="12">
        <f t="shared" si="0"/>
        <v>0</v>
      </c>
      <c r="M9" s="12">
        <f t="shared" si="0"/>
        <v>0</v>
      </c>
      <c r="N9" s="50"/>
    </row>
    <row r="10" spans="1:16" s="17" customFormat="1" x14ac:dyDescent="0.2">
      <c r="A10" s="39">
        <v>1</v>
      </c>
      <c r="B10" s="43" t="s">
        <v>348</v>
      </c>
      <c r="C10" s="37" t="s">
        <v>227</v>
      </c>
      <c r="D10" s="39">
        <v>5</v>
      </c>
      <c r="E10" s="39">
        <v>75</v>
      </c>
      <c r="F10" s="39">
        <v>41</v>
      </c>
      <c r="G10" s="39">
        <v>29</v>
      </c>
      <c r="H10" s="39">
        <v>5</v>
      </c>
      <c r="I10" s="39">
        <f>E10</f>
        <v>75</v>
      </c>
      <c r="J10" s="39"/>
      <c r="K10" s="39"/>
      <c r="L10" s="39"/>
      <c r="M10" s="39"/>
      <c r="N10" s="45"/>
    </row>
    <row r="11" spans="1:16" s="17" customFormat="1" x14ac:dyDescent="0.2">
      <c r="A11" s="39">
        <v>2</v>
      </c>
      <c r="B11" s="43" t="s">
        <v>24</v>
      </c>
      <c r="C11" s="37" t="s">
        <v>229</v>
      </c>
      <c r="D11" s="39">
        <v>3</v>
      </c>
      <c r="E11" s="39">
        <v>75</v>
      </c>
      <c r="F11" s="39">
        <v>15</v>
      </c>
      <c r="G11" s="39">
        <v>58</v>
      </c>
      <c r="H11" s="39">
        <v>2</v>
      </c>
      <c r="I11" s="39">
        <v>75</v>
      </c>
      <c r="J11" s="39"/>
      <c r="K11" s="39"/>
      <c r="L11" s="39"/>
      <c r="M11" s="39"/>
      <c r="N11" s="45"/>
    </row>
    <row r="12" spans="1:16" s="17" customFormat="1" x14ac:dyDescent="0.2">
      <c r="A12" s="39">
        <v>3</v>
      </c>
      <c r="B12" s="43" t="s">
        <v>22</v>
      </c>
      <c r="C12" s="37" t="s">
        <v>227</v>
      </c>
      <c r="D12" s="39">
        <v>2</v>
      </c>
      <c r="E12" s="39">
        <v>30</v>
      </c>
      <c r="F12" s="39">
        <v>18</v>
      </c>
      <c r="G12" s="39">
        <v>10</v>
      </c>
      <c r="H12" s="39">
        <v>2</v>
      </c>
      <c r="I12" s="39">
        <v>30</v>
      </c>
      <c r="J12" s="39"/>
      <c r="K12" s="39"/>
      <c r="L12" s="39"/>
      <c r="M12" s="39"/>
      <c r="N12" s="45"/>
    </row>
    <row r="13" spans="1:16" s="17" customFormat="1" x14ac:dyDescent="0.2">
      <c r="A13" s="39">
        <v>4</v>
      </c>
      <c r="B13" s="43" t="s">
        <v>23</v>
      </c>
      <c r="C13" s="37" t="s">
        <v>227</v>
      </c>
      <c r="D13" s="39">
        <v>2</v>
      </c>
      <c r="E13" s="39">
        <v>60</v>
      </c>
      <c r="F13" s="39">
        <v>5</v>
      </c>
      <c r="G13" s="39">
        <v>51</v>
      </c>
      <c r="H13" s="39">
        <v>4</v>
      </c>
      <c r="I13" s="39"/>
      <c r="J13" s="39">
        <v>60</v>
      </c>
      <c r="K13" s="39"/>
      <c r="L13" s="39"/>
      <c r="M13" s="39"/>
      <c r="N13" s="45"/>
    </row>
    <row r="14" spans="1:16" s="17" customFormat="1" x14ac:dyDescent="0.2">
      <c r="A14" s="39">
        <v>5</v>
      </c>
      <c r="B14" s="43" t="s">
        <v>26</v>
      </c>
      <c r="C14" s="37" t="s">
        <v>229</v>
      </c>
      <c r="D14" s="39">
        <v>2</v>
      </c>
      <c r="E14" s="39">
        <v>60</v>
      </c>
      <c r="F14" s="39">
        <v>21</v>
      </c>
      <c r="G14" s="39">
        <v>36</v>
      </c>
      <c r="H14" s="39">
        <v>3</v>
      </c>
      <c r="I14" s="39">
        <v>60</v>
      </c>
      <c r="J14" s="39"/>
      <c r="K14" s="39" t="s">
        <v>25</v>
      </c>
      <c r="L14" s="39"/>
      <c r="M14" s="39"/>
      <c r="N14" s="45"/>
    </row>
    <row r="15" spans="1:16" s="17" customFormat="1" x14ac:dyDescent="0.2">
      <c r="A15" s="39">
        <v>6</v>
      </c>
      <c r="B15" s="43" t="s">
        <v>27</v>
      </c>
      <c r="C15" s="37" t="s">
        <v>229</v>
      </c>
      <c r="D15" s="39">
        <v>2</v>
      </c>
      <c r="E15" s="39">
        <v>60</v>
      </c>
      <c r="F15" s="39">
        <v>21</v>
      </c>
      <c r="G15" s="39">
        <v>36</v>
      </c>
      <c r="H15" s="39">
        <v>3</v>
      </c>
      <c r="I15" s="39"/>
      <c r="J15" s="39">
        <v>60</v>
      </c>
      <c r="K15" s="39"/>
      <c r="L15" s="39"/>
      <c r="M15" s="39"/>
      <c r="N15" s="45"/>
    </row>
    <row r="16" spans="1:16" s="17" customFormat="1" x14ac:dyDescent="0.2">
      <c r="A16" s="39">
        <v>7</v>
      </c>
      <c r="B16" s="43" t="s">
        <v>349</v>
      </c>
      <c r="C16" s="37" t="s">
        <v>227</v>
      </c>
      <c r="D16" s="39">
        <v>3</v>
      </c>
      <c r="E16" s="39">
        <v>75</v>
      </c>
      <c r="F16" s="39">
        <v>36</v>
      </c>
      <c r="G16" s="39">
        <v>35</v>
      </c>
      <c r="H16" s="39">
        <v>4</v>
      </c>
      <c r="I16" s="39">
        <v>75</v>
      </c>
      <c r="J16" s="39"/>
      <c r="K16" s="39"/>
      <c r="L16" s="39"/>
      <c r="M16" s="39"/>
      <c r="N16" s="45"/>
    </row>
    <row r="17" spans="1:14" s="16" customFormat="1" x14ac:dyDescent="0.2">
      <c r="A17" s="12" t="s">
        <v>28</v>
      </c>
      <c r="B17" s="36" t="s">
        <v>100</v>
      </c>
      <c r="C17" s="12"/>
      <c r="D17" s="12">
        <f t="shared" ref="D17:M17" si="1">D18+D29+D43</f>
        <v>56</v>
      </c>
      <c r="E17" s="12">
        <f t="shared" si="1"/>
        <v>1245</v>
      </c>
      <c r="F17" s="12">
        <f t="shared" si="1"/>
        <v>429</v>
      </c>
      <c r="G17" s="12">
        <f t="shared" si="1"/>
        <v>744</v>
      </c>
      <c r="H17" s="12">
        <f t="shared" si="1"/>
        <v>72</v>
      </c>
      <c r="I17" s="12">
        <f t="shared" si="1"/>
        <v>225</v>
      </c>
      <c r="J17" s="12">
        <f t="shared" si="1"/>
        <v>240</v>
      </c>
      <c r="K17" s="12">
        <f t="shared" si="1"/>
        <v>480</v>
      </c>
      <c r="L17" s="12">
        <f t="shared" si="1"/>
        <v>300</v>
      </c>
      <c r="M17" s="12">
        <f t="shared" si="1"/>
        <v>0</v>
      </c>
      <c r="N17" s="45"/>
    </row>
    <row r="18" spans="1:14" s="17" customFormat="1" x14ac:dyDescent="0.2">
      <c r="A18" s="12" t="s">
        <v>30</v>
      </c>
      <c r="B18" s="36" t="s">
        <v>31</v>
      </c>
      <c r="C18" s="12"/>
      <c r="D18" s="12">
        <f t="shared" ref="D18:M18" si="2">SUM(D19:D28)</f>
        <v>22</v>
      </c>
      <c r="E18" s="12">
        <f t="shared" si="2"/>
        <v>390</v>
      </c>
      <c r="F18" s="12">
        <f t="shared" si="2"/>
        <v>201</v>
      </c>
      <c r="G18" s="12">
        <f t="shared" si="2"/>
        <v>162</v>
      </c>
      <c r="H18" s="12">
        <f t="shared" si="2"/>
        <v>27</v>
      </c>
      <c r="I18" s="12">
        <f t="shared" si="2"/>
        <v>225</v>
      </c>
      <c r="J18" s="12">
        <f t="shared" si="2"/>
        <v>135</v>
      </c>
      <c r="K18" s="12">
        <f t="shared" si="2"/>
        <v>30</v>
      </c>
      <c r="L18" s="12">
        <f t="shared" si="2"/>
        <v>0</v>
      </c>
      <c r="M18" s="12">
        <f t="shared" si="2"/>
        <v>0</v>
      </c>
      <c r="N18" s="45"/>
    </row>
    <row r="19" spans="1:14" s="17" customFormat="1" x14ac:dyDescent="0.2">
      <c r="A19" s="39">
        <v>8</v>
      </c>
      <c r="B19" s="43" t="s">
        <v>631</v>
      </c>
      <c r="C19" s="39" t="s">
        <v>229</v>
      </c>
      <c r="D19" s="39">
        <v>2</v>
      </c>
      <c r="E19" s="39">
        <v>30</v>
      </c>
      <c r="F19" s="39">
        <v>15</v>
      </c>
      <c r="G19" s="39">
        <v>13</v>
      </c>
      <c r="H19" s="39">
        <v>2</v>
      </c>
      <c r="I19" s="39">
        <v>30</v>
      </c>
      <c r="J19" s="39"/>
      <c r="K19" s="39"/>
      <c r="L19" s="39"/>
      <c r="M19" s="39"/>
      <c r="N19" s="50"/>
    </row>
    <row r="20" spans="1:14" s="17" customFormat="1" x14ac:dyDescent="0.2">
      <c r="A20" s="39">
        <v>9</v>
      </c>
      <c r="B20" s="43" t="s">
        <v>350</v>
      </c>
      <c r="C20" s="39" t="s">
        <v>229</v>
      </c>
      <c r="D20" s="39">
        <v>2</v>
      </c>
      <c r="E20" s="39">
        <v>30</v>
      </c>
      <c r="F20" s="39">
        <v>15</v>
      </c>
      <c r="G20" s="39">
        <v>13</v>
      </c>
      <c r="H20" s="39">
        <v>2</v>
      </c>
      <c r="I20" s="39"/>
      <c r="J20" s="39">
        <v>30</v>
      </c>
      <c r="K20" s="39"/>
      <c r="L20" s="39"/>
      <c r="M20" s="39"/>
      <c r="N20" s="45"/>
    </row>
    <row r="21" spans="1:14" s="17" customFormat="1" x14ac:dyDescent="0.2">
      <c r="A21" s="39">
        <v>10</v>
      </c>
      <c r="B21" s="43" t="s">
        <v>233</v>
      </c>
      <c r="C21" s="39" t="s">
        <v>229</v>
      </c>
      <c r="D21" s="39">
        <v>2</v>
      </c>
      <c r="E21" s="39">
        <v>30</v>
      </c>
      <c r="F21" s="39">
        <v>15</v>
      </c>
      <c r="G21" s="39">
        <v>13</v>
      </c>
      <c r="H21" s="39">
        <v>2</v>
      </c>
      <c r="I21" s="39"/>
      <c r="J21" s="39">
        <v>30</v>
      </c>
      <c r="K21" s="39"/>
      <c r="L21" s="39"/>
      <c r="M21" s="39"/>
      <c r="N21" s="50"/>
    </row>
    <row r="22" spans="1:14" s="17" customFormat="1" x14ac:dyDescent="0.2">
      <c r="A22" s="39">
        <v>11</v>
      </c>
      <c r="B22" s="43" t="s">
        <v>234</v>
      </c>
      <c r="C22" s="39" t="s">
        <v>226</v>
      </c>
      <c r="D22" s="39">
        <v>3</v>
      </c>
      <c r="E22" s="39">
        <v>45</v>
      </c>
      <c r="F22" s="39">
        <v>30</v>
      </c>
      <c r="G22" s="39">
        <v>13</v>
      </c>
      <c r="H22" s="39">
        <v>2</v>
      </c>
      <c r="I22" s="39">
        <v>45</v>
      </c>
      <c r="J22" s="39"/>
      <c r="K22" s="39"/>
      <c r="L22" s="39"/>
      <c r="M22" s="39"/>
      <c r="N22" s="50"/>
    </row>
    <row r="23" spans="1:14" s="16" customFormat="1" x14ac:dyDescent="0.2">
      <c r="A23" s="39">
        <v>12</v>
      </c>
      <c r="B23" s="43" t="s">
        <v>251</v>
      </c>
      <c r="C23" s="39" t="s">
        <v>226</v>
      </c>
      <c r="D23" s="39">
        <v>2</v>
      </c>
      <c r="E23" s="39">
        <v>30</v>
      </c>
      <c r="F23" s="39">
        <v>28</v>
      </c>
      <c r="G23" s="39">
        <v>0</v>
      </c>
      <c r="H23" s="39">
        <v>2</v>
      </c>
      <c r="I23" s="39">
        <v>30</v>
      </c>
      <c r="J23" s="39"/>
      <c r="K23" s="39"/>
      <c r="L23" s="39"/>
      <c r="M23" s="39"/>
      <c r="N23" s="50"/>
    </row>
    <row r="24" spans="1:14" s="16" customFormat="1" x14ac:dyDescent="0.2">
      <c r="A24" s="39">
        <v>13</v>
      </c>
      <c r="B24" s="43" t="s">
        <v>450</v>
      </c>
      <c r="C24" s="39" t="s">
        <v>228</v>
      </c>
      <c r="D24" s="39">
        <v>2</v>
      </c>
      <c r="E24" s="39">
        <v>60</v>
      </c>
      <c r="F24" s="39">
        <v>0</v>
      </c>
      <c r="G24" s="39">
        <v>55</v>
      </c>
      <c r="H24" s="39">
        <v>5</v>
      </c>
      <c r="I24" s="39">
        <v>60</v>
      </c>
      <c r="J24" s="39"/>
      <c r="K24" s="39"/>
      <c r="L24" s="39"/>
      <c r="M24" s="39"/>
      <c r="N24" s="50"/>
    </row>
    <row r="25" spans="1:14" s="17" customFormat="1" x14ac:dyDescent="0.2">
      <c r="A25" s="39">
        <v>14</v>
      </c>
      <c r="B25" s="43" t="s">
        <v>235</v>
      </c>
      <c r="C25" s="39" t="s">
        <v>226</v>
      </c>
      <c r="D25" s="39">
        <v>2</v>
      </c>
      <c r="E25" s="39">
        <v>30</v>
      </c>
      <c r="F25" s="39">
        <v>28</v>
      </c>
      <c r="G25" s="39">
        <v>0</v>
      </c>
      <c r="H25" s="39">
        <v>2</v>
      </c>
      <c r="I25" s="39"/>
      <c r="J25" s="39"/>
      <c r="K25" s="39">
        <v>30</v>
      </c>
      <c r="L25" s="39"/>
      <c r="M25" s="39"/>
      <c r="N25" s="50"/>
    </row>
    <row r="26" spans="1:14" s="16" customFormat="1" x14ac:dyDescent="0.2">
      <c r="A26" s="39">
        <v>15</v>
      </c>
      <c r="B26" s="43" t="s">
        <v>451</v>
      </c>
      <c r="C26" s="39" t="s">
        <v>228</v>
      </c>
      <c r="D26" s="39">
        <v>2</v>
      </c>
      <c r="E26" s="39">
        <v>60</v>
      </c>
      <c r="F26" s="39">
        <v>0</v>
      </c>
      <c r="G26" s="39">
        <v>55</v>
      </c>
      <c r="H26" s="39">
        <v>5</v>
      </c>
      <c r="I26" s="39">
        <v>60</v>
      </c>
      <c r="J26" s="39"/>
      <c r="K26" s="39"/>
      <c r="L26" s="39"/>
      <c r="M26" s="39"/>
      <c r="N26" s="50"/>
    </row>
    <row r="27" spans="1:14" s="16" customFormat="1" x14ac:dyDescent="0.2">
      <c r="A27" s="39">
        <v>16</v>
      </c>
      <c r="B27" s="43" t="s">
        <v>237</v>
      </c>
      <c r="C27" s="39" t="s">
        <v>226</v>
      </c>
      <c r="D27" s="39">
        <v>2</v>
      </c>
      <c r="E27" s="39">
        <v>30</v>
      </c>
      <c r="F27" s="39">
        <v>28</v>
      </c>
      <c r="G27" s="39">
        <v>0</v>
      </c>
      <c r="H27" s="39">
        <v>2</v>
      </c>
      <c r="I27" s="39"/>
      <c r="J27" s="39">
        <v>30</v>
      </c>
      <c r="K27" s="39"/>
      <c r="L27" s="39"/>
      <c r="M27" s="39"/>
      <c r="N27" s="50"/>
    </row>
    <row r="28" spans="1:14" s="16" customFormat="1" x14ac:dyDescent="0.2">
      <c r="A28" s="39">
        <v>17</v>
      </c>
      <c r="B28" s="43" t="s">
        <v>238</v>
      </c>
      <c r="C28" s="39" t="s">
        <v>226</v>
      </c>
      <c r="D28" s="39">
        <v>3</v>
      </c>
      <c r="E28" s="39">
        <v>45</v>
      </c>
      <c r="F28" s="39">
        <v>42</v>
      </c>
      <c r="G28" s="39">
        <v>0</v>
      </c>
      <c r="H28" s="39">
        <v>3</v>
      </c>
      <c r="I28" s="39"/>
      <c r="J28" s="39">
        <v>45</v>
      </c>
      <c r="K28" s="39"/>
      <c r="L28" s="39"/>
      <c r="M28" s="39"/>
      <c r="N28" s="50"/>
    </row>
    <row r="29" spans="1:14" s="16" customFormat="1" x14ac:dyDescent="0.2">
      <c r="A29" s="12" t="s">
        <v>41</v>
      </c>
      <c r="B29" s="36" t="s">
        <v>42</v>
      </c>
      <c r="C29" s="12"/>
      <c r="D29" s="12">
        <f t="shared" ref="D29:M29" si="3">SUM(D30:D42)</f>
        <v>28</v>
      </c>
      <c r="E29" s="12">
        <f t="shared" si="3"/>
        <v>660</v>
      </c>
      <c r="F29" s="12">
        <f t="shared" si="3"/>
        <v>213</v>
      </c>
      <c r="G29" s="12">
        <f t="shared" si="3"/>
        <v>410</v>
      </c>
      <c r="H29" s="12">
        <f t="shared" si="3"/>
        <v>37</v>
      </c>
      <c r="I29" s="12">
        <f t="shared" si="3"/>
        <v>0</v>
      </c>
      <c r="J29" s="12">
        <f t="shared" si="3"/>
        <v>105</v>
      </c>
      <c r="K29" s="12">
        <f t="shared" si="3"/>
        <v>450</v>
      </c>
      <c r="L29" s="12">
        <f t="shared" si="3"/>
        <v>105</v>
      </c>
      <c r="M29" s="12">
        <f t="shared" si="3"/>
        <v>0</v>
      </c>
      <c r="N29" s="50"/>
    </row>
    <row r="30" spans="1:14" s="16" customFormat="1" x14ac:dyDescent="0.2">
      <c r="A30" s="39">
        <v>18</v>
      </c>
      <c r="B30" s="43" t="s">
        <v>452</v>
      </c>
      <c r="C30" s="39" t="s">
        <v>229</v>
      </c>
      <c r="D30" s="39">
        <v>2</v>
      </c>
      <c r="E30" s="39">
        <v>45</v>
      </c>
      <c r="F30" s="39">
        <v>15</v>
      </c>
      <c r="G30" s="39">
        <v>28</v>
      </c>
      <c r="H30" s="39">
        <v>2</v>
      </c>
      <c r="I30" s="39"/>
      <c r="J30" s="39">
        <v>45</v>
      </c>
      <c r="K30" s="39"/>
      <c r="L30" s="39"/>
      <c r="M30" s="39"/>
      <c r="N30" s="50"/>
    </row>
    <row r="31" spans="1:14" s="16" customFormat="1" x14ac:dyDescent="0.2">
      <c r="A31" s="39">
        <v>19</v>
      </c>
      <c r="B31" s="43" t="s">
        <v>351</v>
      </c>
      <c r="C31" s="39" t="s">
        <v>226</v>
      </c>
      <c r="D31" s="39">
        <v>4</v>
      </c>
      <c r="E31" s="39">
        <v>60</v>
      </c>
      <c r="F31" s="39">
        <v>56</v>
      </c>
      <c r="G31" s="39">
        <v>0</v>
      </c>
      <c r="H31" s="39">
        <v>4</v>
      </c>
      <c r="I31" s="39"/>
      <c r="J31" s="39">
        <v>60</v>
      </c>
      <c r="K31" s="39"/>
      <c r="L31" s="39"/>
      <c r="M31" s="39"/>
      <c r="N31" s="50"/>
    </row>
    <row r="32" spans="1:14" s="16" customFormat="1" x14ac:dyDescent="0.2">
      <c r="A32" s="39">
        <v>20</v>
      </c>
      <c r="B32" s="43" t="s">
        <v>242</v>
      </c>
      <c r="C32" s="39" t="s">
        <v>226</v>
      </c>
      <c r="D32" s="39">
        <v>2</v>
      </c>
      <c r="E32" s="39">
        <v>30</v>
      </c>
      <c r="F32" s="39">
        <v>28</v>
      </c>
      <c r="G32" s="39">
        <v>0</v>
      </c>
      <c r="H32" s="39">
        <v>2</v>
      </c>
      <c r="I32" s="39"/>
      <c r="J32" s="39"/>
      <c r="K32" s="39">
        <v>30</v>
      </c>
      <c r="L32" s="39"/>
      <c r="M32" s="39"/>
      <c r="N32" s="50"/>
    </row>
    <row r="33" spans="1:14" s="16" customFormat="1" x14ac:dyDescent="0.2">
      <c r="A33" s="39">
        <v>21</v>
      </c>
      <c r="B33" s="43" t="s">
        <v>241</v>
      </c>
      <c r="C33" s="39" t="s">
        <v>226</v>
      </c>
      <c r="D33" s="39">
        <v>2</v>
      </c>
      <c r="E33" s="39">
        <v>30</v>
      </c>
      <c r="F33" s="39">
        <v>28</v>
      </c>
      <c r="G33" s="39">
        <v>0</v>
      </c>
      <c r="H33" s="39">
        <v>2</v>
      </c>
      <c r="I33" s="39"/>
      <c r="J33" s="39"/>
      <c r="K33" s="39">
        <v>30</v>
      </c>
      <c r="L33" s="39"/>
      <c r="M33" s="39"/>
      <c r="N33" s="50"/>
    </row>
    <row r="34" spans="1:14" s="16" customFormat="1" x14ac:dyDescent="0.2">
      <c r="A34" s="39">
        <v>22</v>
      </c>
      <c r="B34" s="43" t="s">
        <v>244</v>
      </c>
      <c r="C34" s="39" t="s">
        <v>226</v>
      </c>
      <c r="D34" s="39">
        <v>2</v>
      </c>
      <c r="E34" s="39">
        <v>30</v>
      </c>
      <c r="F34" s="39">
        <v>28</v>
      </c>
      <c r="G34" s="39">
        <v>0</v>
      </c>
      <c r="H34" s="39">
        <v>2</v>
      </c>
      <c r="I34" s="39"/>
      <c r="J34" s="39"/>
      <c r="K34" s="39">
        <v>30</v>
      </c>
      <c r="L34" s="39"/>
      <c r="M34" s="39"/>
      <c r="N34" s="50"/>
    </row>
    <row r="35" spans="1:14" s="16" customFormat="1" x14ac:dyDescent="0.2">
      <c r="A35" s="39">
        <v>23</v>
      </c>
      <c r="B35" s="43" t="s">
        <v>453</v>
      </c>
      <c r="C35" s="39" t="s">
        <v>228</v>
      </c>
      <c r="D35" s="39">
        <v>2</v>
      </c>
      <c r="E35" s="39">
        <v>60</v>
      </c>
      <c r="F35" s="39" t="s">
        <v>240</v>
      </c>
      <c r="G35" s="39">
        <v>56</v>
      </c>
      <c r="H35" s="39">
        <v>4</v>
      </c>
      <c r="I35" s="39"/>
      <c r="J35" s="39"/>
      <c r="K35" s="39">
        <v>60</v>
      </c>
      <c r="L35" s="39"/>
      <c r="M35" s="39"/>
      <c r="N35" s="50"/>
    </row>
    <row r="36" spans="1:14" s="17" customFormat="1" x14ac:dyDescent="0.2">
      <c r="A36" s="39">
        <v>24</v>
      </c>
      <c r="B36" s="43" t="s">
        <v>454</v>
      </c>
      <c r="C36" s="39" t="s">
        <v>228</v>
      </c>
      <c r="D36" s="39">
        <v>2</v>
      </c>
      <c r="E36" s="39">
        <v>60</v>
      </c>
      <c r="F36" s="39" t="s">
        <v>240</v>
      </c>
      <c r="G36" s="39">
        <v>56</v>
      </c>
      <c r="H36" s="39">
        <v>4</v>
      </c>
      <c r="I36" s="39"/>
      <c r="J36" s="39"/>
      <c r="K36" s="39">
        <v>60</v>
      </c>
      <c r="L36" s="39"/>
      <c r="M36" s="39"/>
      <c r="N36" s="50"/>
    </row>
    <row r="37" spans="1:14" s="17" customFormat="1" x14ac:dyDescent="0.2">
      <c r="A37" s="39">
        <v>25</v>
      </c>
      <c r="B37" s="43" t="s">
        <v>243</v>
      </c>
      <c r="C37" s="39" t="s">
        <v>226</v>
      </c>
      <c r="D37" s="39">
        <v>2</v>
      </c>
      <c r="E37" s="39">
        <v>30</v>
      </c>
      <c r="F37" s="39">
        <v>28</v>
      </c>
      <c r="G37" s="39">
        <v>0</v>
      </c>
      <c r="H37" s="39">
        <v>2</v>
      </c>
      <c r="I37" s="39"/>
      <c r="J37" s="39"/>
      <c r="K37" s="39"/>
      <c r="L37" s="39">
        <v>30</v>
      </c>
      <c r="M37" s="39"/>
      <c r="N37" s="50"/>
    </row>
    <row r="38" spans="1:14" s="17" customFormat="1" x14ac:dyDescent="0.2">
      <c r="A38" s="39">
        <v>26</v>
      </c>
      <c r="B38" s="43" t="s">
        <v>427</v>
      </c>
      <c r="C38" s="39" t="s">
        <v>229</v>
      </c>
      <c r="D38" s="39">
        <v>2</v>
      </c>
      <c r="E38" s="39">
        <v>45</v>
      </c>
      <c r="F38" s="39">
        <v>15</v>
      </c>
      <c r="G38" s="39">
        <v>28</v>
      </c>
      <c r="H38" s="39">
        <v>2</v>
      </c>
      <c r="I38" s="39"/>
      <c r="J38" s="39"/>
      <c r="K38" s="39">
        <v>45</v>
      </c>
      <c r="L38" s="39"/>
      <c r="M38" s="39"/>
      <c r="N38" s="50"/>
    </row>
    <row r="39" spans="1:14" s="17" customFormat="1" x14ac:dyDescent="0.2">
      <c r="A39" s="39">
        <v>27</v>
      </c>
      <c r="B39" s="43" t="s">
        <v>171</v>
      </c>
      <c r="C39" s="39" t="s">
        <v>228</v>
      </c>
      <c r="D39" s="39">
        <v>1</v>
      </c>
      <c r="E39" s="39">
        <v>30</v>
      </c>
      <c r="F39" s="39">
        <v>0</v>
      </c>
      <c r="G39" s="39">
        <v>28</v>
      </c>
      <c r="H39" s="39">
        <v>2</v>
      </c>
      <c r="I39" s="39"/>
      <c r="J39" s="39"/>
      <c r="K39" s="39"/>
      <c r="L39" s="39">
        <v>30</v>
      </c>
      <c r="M39" s="39"/>
      <c r="N39" s="50"/>
    </row>
    <row r="40" spans="1:14" s="16" customFormat="1" x14ac:dyDescent="0.2">
      <c r="A40" s="39">
        <v>28</v>
      </c>
      <c r="B40" s="43" t="s">
        <v>455</v>
      </c>
      <c r="C40" s="39" t="s">
        <v>228</v>
      </c>
      <c r="D40" s="39">
        <v>2</v>
      </c>
      <c r="E40" s="39">
        <v>60</v>
      </c>
      <c r="F40" s="39" t="s">
        <v>239</v>
      </c>
      <c r="G40" s="39">
        <v>56</v>
      </c>
      <c r="H40" s="39">
        <v>4</v>
      </c>
      <c r="I40" s="39"/>
      <c r="J40" s="39"/>
      <c r="K40" s="39">
        <f>E40</f>
        <v>60</v>
      </c>
      <c r="L40" s="39"/>
      <c r="M40" s="39"/>
      <c r="N40" s="50"/>
    </row>
    <row r="41" spans="1:14" s="16" customFormat="1" x14ac:dyDescent="0.2">
      <c r="A41" s="39">
        <v>29</v>
      </c>
      <c r="B41" s="43" t="s">
        <v>456</v>
      </c>
      <c r="C41" s="39" t="s">
        <v>228</v>
      </c>
      <c r="D41" s="39">
        <v>2</v>
      </c>
      <c r="E41" s="39">
        <v>45</v>
      </c>
      <c r="F41" s="39">
        <v>15</v>
      </c>
      <c r="G41" s="39">
        <v>28</v>
      </c>
      <c r="H41" s="39">
        <v>2</v>
      </c>
      <c r="I41" s="39"/>
      <c r="J41" s="39"/>
      <c r="K41" s="39"/>
      <c r="L41" s="39">
        <v>45</v>
      </c>
      <c r="M41" s="39"/>
      <c r="N41" s="50"/>
    </row>
    <row r="42" spans="1:14" s="17" customFormat="1" ht="31.5" x14ac:dyDescent="0.2">
      <c r="A42" s="39">
        <v>30</v>
      </c>
      <c r="B42" s="43" t="s">
        <v>457</v>
      </c>
      <c r="C42" s="39" t="s">
        <v>228</v>
      </c>
      <c r="D42" s="39">
        <v>3</v>
      </c>
      <c r="E42" s="39">
        <v>135</v>
      </c>
      <c r="F42" s="39">
        <v>0</v>
      </c>
      <c r="G42" s="39">
        <v>130</v>
      </c>
      <c r="H42" s="39">
        <v>5</v>
      </c>
      <c r="I42" s="39"/>
      <c r="J42" s="39"/>
      <c r="K42" s="39">
        <f>E42</f>
        <v>135</v>
      </c>
      <c r="L42" s="39"/>
      <c r="M42" s="39"/>
      <c r="N42" s="39" t="s">
        <v>572</v>
      </c>
    </row>
    <row r="43" spans="1:14" s="17" customFormat="1" x14ac:dyDescent="0.2">
      <c r="A43" s="12" t="s">
        <v>94</v>
      </c>
      <c r="B43" s="36" t="s">
        <v>458</v>
      </c>
      <c r="C43" s="12"/>
      <c r="D43" s="12">
        <f>D44+D45+D46+D48</f>
        <v>6</v>
      </c>
      <c r="E43" s="12">
        <f t="shared" ref="E43:M43" si="4">E44+E45+E46+E48</f>
        <v>195</v>
      </c>
      <c r="F43" s="12">
        <f t="shared" si="4"/>
        <v>15</v>
      </c>
      <c r="G43" s="12">
        <f t="shared" si="4"/>
        <v>172</v>
      </c>
      <c r="H43" s="12">
        <f t="shared" si="4"/>
        <v>8</v>
      </c>
      <c r="I43" s="12">
        <f t="shared" si="4"/>
        <v>0</v>
      </c>
      <c r="J43" s="12">
        <f t="shared" si="4"/>
        <v>0</v>
      </c>
      <c r="K43" s="12">
        <f t="shared" si="4"/>
        <v>0</v>
      </c>
      <c r="L43" s="12">
        <f t="shared" si="4"/>
        <v>195</v>
      </c>
      <c r="M43" s="12">
        <f t="shared" si="4"/>
        <v>0</v>
      </c>
      <c r="N43" s="50"/>
    </row>
    <row r="44" spans="1:14" s="16" customFormat="1" x14ac:dyDescent="0.2">
      <c r="A44" s="39">
        <v>31</v>
      </c>
      <c r="B44" s="43" t="s">
        <v>352</v>
      </c>
      <c r="C44" s="39" t="s">
        <v>228</v>
      </c>
      <c r="D44" s="39">
        <v>1</v>
      </c>
      <c r="E44" s="39">
        <v>30</v>
      </c>
      <c r="F44" s="39">
        <v>0</v>
      </c>
      <c r="G44" s="39">
        <v>28</v>
      </c>
      <c r="H44" s="39">
        <v>2</v>
      </c>
      <c r="I44" s="39"/>
      <c r="J44" s="39"/>
      <c r="K44" s="39"/>
      <c r="L44" s="39">
        <v>30</v>
      </c>
      <c r="M44" s="39"/>
      <c r="N44" s="50"/>
    </row>
    <row r="45" spans="1:14" s="17" customFormat="1" x14ac:dyDescent="0.2">
      <c r="A45" s="39">
        <v>32</v>
      </c>
      <c r="B45" s="43" t="s">
        <v>353</v>
      </c>
      <c r="C45" s="39" t="s">
        <v>228</v>
      </c>
      <c r="D45" s="39">
        <v>1</v>
      </c>
      <c r="E45" s="39">
        <v>30</v>
      </c>
      <c r="F45" s="39">
        <v>0</v>
      </c>
      <c r="G45" s="39">
        <v>28</v>
      </c>
      <c r="H45" s="39">
        <v>2</v>
      </c>
      <c r="I45" s="39"/>
      <c r="J45" s="39"/>
      <c r="K45" s="39"/>
      <c r="L45" s="39">
        <v>30</v>
      </c>
      <c r="M45" s="39"/>
      <c r="N45" s="45"/>
    </row>
    <row r="46" spans="1:14" x14ac:dyDescent="0.25">
      <c r="A46" s="39">
        <v>33</v>
      </c>
      <c r="B46" s="43" t="s">
        <v>354</v>
      </c>
      <c r="C46" s="39" t="s">
        <v>229</v>
      </c>
      <c r="D46" s="39">
        <v>2</v>
      </c>
      <c r="E46" s="39">
        <v>45</v>
      </c>
      <c r="F46" s="39">
        <v>15</v>
      </c>
      <c r="G46" s="39">
        <v>28</v>
      </c>
      <c r="H46" s="39">
        <v>2</v>
      </c>
      <c r="I46" s="39"/>
      <c r="J46" s="39"/>
      <c r="K46" s="39"/>
      <c r="L46" s="39">
        <v>45</v>
      </c>
      <c r="M46" s="39"/>
      <c r="N46" s="45"/>
    </row>
    <row r="47" spans="1:14" x14ac:dyDescent="0.25">
      <c r="A47" s="39">
        <v>34</v>
      </c>
      <c r="B47" s="43" t="s">
        <v>246</v>
      </c>
      <c r="C47" s="39"/>
      <c r="D47" s="39">
        <v>2</v>
      </c>
      <c r="E47" s="39">
        <v>30</v>
      </c>
      <c r="F47" s="39">
        <v>28</v>
      </c>
      <c r="G47" s="39">
        <v>0</v>
      </c>
      <c r="H47" s="39">
        <v>2</v>
      </c>
      <c r="I47" s="39"/>
      <c r="J47" s="39"/>
      <c r="K47" s="39"/>
      <c r="L47" s="39"/>
      <c r="M47" s="39"/>
      <c r="N47" s="45"/>
    </row>
    <row r="48" spans="1:14" ht="31.5" x14ac:dyDescent="0.25">
      <c r="A48" s="39">
        <v>35</v>
      </c>
      <c r="B48" s="43" t="s">
        <v>459</v>
      </c>
      <c r="C48" s="39" t="s">
        <v>228</v>
      </c>
      <c r="D48" s="39">
        <v>2</v>
      </c>
      <c r="E48" s="39">
        <v>90</v>
      </c>
      <c r="F48" s="39">
        <v>0</v>
      </c>
      <c r="G48" s="39">
        <v>88</v>
      </c>
      <c r="H48" s="39">
        <v>2</v>
      </c>
      <c r="I48" s="39"/>
      <c r="J48" s="39"/>
      <c r="K48" s="39"/>
      <c r="L48" s="39">
        <v>90</v>
      </c>
      <c r="M48" s="39"/>
      <c r="N48" s="39" t="s">
        <v>572</v>
      </c>
    </row>
    <row r="49" spans="1:15" ht="31.5" x14ac:dyDescent="0.25">
      <c r="A49" s="39">
        <v>36</v>
      </c>
      <c r="B49" s="43" t="s">
        <v>247</v>
      </c>
      <c r="C49" s="39"/>
      <c r="D49" s="39">
        <v>2</v>
      </c>
      <c r="E49" s="39">
        <v>30</v>
      </c>
      <c r="F49" s="39">
        <v>28</v>
      </c>
      <c r="G49" s="39">
        <v>0</v>
      </c>
      <c r="H49" s="39">
        <v>2</v>
      </c>
      <c r="I49" s="39"/>
      <c r="J49" s="39"/>
      <c r="K49" s="39"/>
      <c r="L49" s="39"/>
      <c r="M49" s="39"/>
      <c r="N49" s="45"/>
    </row>
    <row r="50" spans="1:15" x14ac:dyDescent="0.25">
      <c r="A50" s="12" t="s">
        <v>59</v>
      </c>
      <c r="B50" s="36" t="s">
        <v>62</v>
      </c>
      <c r="C50" s="12"/>
      <c r="D50" s="12">
        <f t="shared" ref="D50:M50" si="5">D51</f>
        <v>10</v>
      </c>
      <c r="E50" s="12">
        <f t="shared" si="5"/>
        <v>450</v>
      </c>
      <c r="F50" s="12">
        <f t="shared" si="5"/>
        <v>0</v>
      </c>
      <c r="G50" s="12">
        <f t="shared" si="5"/>
        <v>450</v>
      </c>
      <c r="H50" s="12">
        <f t="shared" si="5"/>
        <v>0</v>
      </c>
      <c r="I50" s="12">
        <f t="shared" si="5"/>
        <v>0</v>
      </c>
      <c r="J50" s="12">
        <f t="shared" si="5"/>
        <v>0</v>
      </c>
      <c r="K50" s="12">
        <f t="shared" si="5"/>
        <v>0</v>
      </c>
      <c r="L50" s="12">
        <f t="shared" si="5"/>
        <v>0</v>
      </c>
      <c r="M50" s="12">
        <f t="shared" si="5"/>
        <v>450</v>
      </c>
      <c r="N50" s="45"/>
    </row>
    <row r="51" spans="1:15" x14ac:dyDescent="0.25">
      <c r="A51" s="39">
        <v>37</v>
      </c>
      <c r="B51" s="43" t="s">
        <v>230</v>
      </c>
      <c r="C51" s="39" t="s">
        <v>5</v>
      </c>
      <c r="D51" s="39">
        <v>10</v>
      </c>
      <c r="E51" s="39">
        <v>450</v>
      </c>
      <c r="F51" s="39">
        <v>0</v>
      </c>
      <c r="G51" s="39">
        <v>450</v>
      </c>
      <c r="H51" s="39">
        <v>0</v>
      </c>
      <c r="I51" s="39"/>
      <c r="J51" s="39"/>
      <c r="K51" s="39"/>
      <c r="L51" s="39"/>
      <c r="M51" s="39">
        <v>450</v>
      </c>
      <c r="N51" s="50"/>
      <c r="O51" s="81"/>
    </row>
    <row r="52" spans="1:15" x14ac:dyDescent="0.25">
      <c r="A52" s="12" t="s">
        <v>63</v>
      </c>
      <c r="B52" s="36" t="s">
        <v>566</v>
      </c>
      <c r="C52" s="39" t="s">
        <v>229</v>
      </c>
      <c r="D52" s="12">
        <v>5</v>
      </c>
      <c r="E52" s="12">
        <v>150</v>
      </c>
      <c r="F52" s="12">
        <v>0</v>
      </c>
      <c r="G52" s="12">
        <v>150</v>
      </c>
      <c r="H52" s="12">
        <v>0</v>
      </c>
      <c r="I52" s="12"/>
      <c r="J52" s="12"/>
      <c r="K52" s="12"/>
      <c r="L52" s="12"/>
      <c r="M52" s="12">
        <v>150</v>
      </c>
      <c r="N52" s="45"/>
    </row>
    <row r="53" spans="1:15" ht="21" customHeight="1" x14ac:dyDescent="0.25">
      <c r="A53" s="301" t="s">
        <v>15</v>
      </c>
      <c r="B53" s="301"/>
      <c r="C53" s="12"/>
      <c r="D53" s="12">
        <f t="shared" ref="D53:M53" si="6">D52+D50+D17+D9</f>
        <v>90</v>
      </c>
      <c r="E53" s="12">
        <f t="shared" si="6"/>
        <v>2280</v>
      </c>
      <c r="F53" s="12">
        <f t="shared" si="6"/>
        <v>586</v>
      </c>
      <c r="G53" s="12">
        <f t="shared" si="6"/>
        <v>1599</v>
      </c>
      <c r="H53" s="12">
        <f t="shared" si="6"/>
        <v>95</v>
      </c>
      <c r="I53" s="12">
        <f t="shared" si="6"/>
        <v>540</v>
      </c>
      <c r="J53" s="12">
        <f t="shared" si="6"/>
        <v>360</v>
      </c>
      <c r="K53" s="12">
        <f t="shared" si="6"/>
        <v>480</v>
      </c>
      <c r="L53" s="12">
        <f t="shared" si="6"/>
        <v>300</v>
      </c>
      <c r="M53" s="12">
        <f t="shared" si="6"/>
        <v>600</v>
      </c>
      <c r="N53" s="45"/>
      <c r="O53" s="80" t="s">
        <v>624</v>
      </c>
    </row>
    <row r="54" spans="1:15" ht="6.75" customHeight="1" x14ac:dyDescent="0.25">
      <c r="A54" s="80"/>
      <c r="D54" s="80"/>
      <c r="E54" s="80"/>
      <c r="F54" s="80"/>
      <c r="G54" s="80"/>
      <c r="H54" s="80"/>
      <c r="I54" s="80"/>
      <c r="J54" s="80"/>
      <c r="K54" s="80"/>
      <c r="L54" s="80"/>
      <c r="M54" s="80"/>
    </row>
    <row r="55" spans="1:15" x14ac:dyDescent="0.25">
      <c r="A55" s="288" t="s">
        <v>563</v>
      </c>
      <c r="B55" s="288"/>
      <c r="C55" s="288"/>
      <c r="D55" s="288"/>
      <c r="E55" s="288"/>
      <c r="F55" s="288"/>
      <c r="G55" s="288"/>
      <c r="H55" s="288"/>
      <c r="I55" s="288"/>
      <c r="J55" s="288"/>
      <c r="K55" s="288"/>
      <c r="L55" s="288"/>
      <c r="M55" s="288"/>
      <c r="N55" s="288"/>
    </row>
    <row r="56" spans="1:15" x14ac:dyDescent="0.25">
      <c r="A56" s="150"/>
      <c r="B56" s="289"/>
      <c r="C56" s="289"/>
      <c r="D56" s="289"/>
      <c r="E56" s="289"/>
      <c r="F56" s="289"/>
      <c r="G56" s="289"/>
      <c r="H56" s="289"/>
      <c r="I56" s="289"/>
      <c r="J56" s="289"/>
      <c r="K56" s="289"/>
      <c r="L56" s="289"/>
      <c r="M56" s="289"/>
      <c r="N56" s="289"/>
    </row>
  </sheetData>
  <mergeCells count="14">
    <mergeCell ref="A1:H1"/>
    <mergeCell ref="A2:H2"/>
    <mergeCell ref="A3:H3"/>
    <mergeCell ref="A4:M4"/>
    <mergeCell ref="A5:N5"/>
    <mergeCell ref="B56:N56"/>
    <mergeCell ref="N7:N8"/>
    <mergeCell ref="A7:A8"/>
    <mergeCell ref="B7:B8"/>
    <mergeCell ref="D7:D8"/>
    <mergeCell ref="E7:H7"/>
    <mergeCell ref="C7:C8"/>
    <mergeCell ref="A55:N55"/>
    <mergeCell ref="A53:B53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73929-D187-483F-B13B-D56551368824}">
  <sheetPr>
    <tabColor rgb="FF00B0F0"/>
  </sheetPr>
  <dimension ref="A1:P55"/>
  <sheetViews>
    <sheetView topLeftCell="A32" zoomScaleNormal="100" workbookViewId="0">
      <selection activeCell="S46" sqref="S46"/>
    </sheetView>
  </sheetViews>
  <sheetFormatPr defaultColWidth="9" defaultRowHeight="15.75" x14ac:dyDescent="0.25"/>
  <cols>
    <col min="1" max="1" width="4.75" style="82" customWidth="1"/>
    <col min="2" max="2" width="34" style="80" customWidth="1"/>
    <col min="3" max="3" width="8.5" style="82" customWidth="1"/>
    <col min="4" max="4" width="6.875" style="82" customWidth="1"/>
    <col min="5" max="5" width="6.75" style="82" customWidth="1"/>
    <col min="6" max="6" width="6.125" style="82" customWidth="1"/>
    <col min="7" max="7" width="6" style="82" customWidth="1"/>
    <col min="8" max="8" width="7.25" style="82" customWidth="1"/>
    <col min="9" max="10" width="8" style="82" customWidth="1"/>
    <col min="11" max="13" width="8" style="83" customWidth="1"/>
    <col min="14" max="14" width="7.125" style="80" customWidth="1"/>
    <col min="15" max="16" width="9" style="80"/>
    <col min="17" max="17" width="18.125" style="80" customWidth="1"/>
    <col min="18" max="16384" width="9" style="80"/>
  </cols>
  <sheetData>
    <row r="1" spans="1:16" s="3" customFormat="1" x14ac:dyDescent="0.25">
      <c r="A1" s="302" t="s">
        <v>0</v>
      </c>
      <c r="B1" s="302"/>
      <c r="C1" s="302"/>
      <c r="D1" s="302"/>
      <c r="E1" s="302"/>
      <c r="F1" s="302"/>
      <c r="G1" s="302"/>
      <c r="H1" s="302"/>
      <c r="I1" s="1"/>
      <c r="J1" s="2"/>
      <c r="K1" s="1"/>
      <c r="L1" s="2"/>
      <c r="M1" s="1"/>
    </row>
    <row r="2" spans="1:16" s="3" customFormat="1" ht="15" customHeight="1" x14ac:dyDescent="0.25">
      <c r="A2" s="302" t="s">
        <v>231</v>
      </c>
      <c r="B2" s="302"/>
      <c r="C2" s="302"/>
      <c r="D2" s="302"/>
      <c r="E2" s="302"/>
      <c r="F2" s="302"/>
      <c r="G2" s="302"/>
      <c r="H2" s="302"/>
      <c r="I2" s="1"/>
      <c r="J2" s="2"/>
      <c r="K2" s="1"/>
      <c r="L2" s="2"/>
      <c r="M2" s="1"/>
    </row>
    <row r="3" spans="1:16" s="3" customFormat="1" ht="7.5" customHeight="1" x14ac:dyDescent="0.25">
      <c r="A3" s="303" t="s">
        <v>2</v>
      </c>
      <c r="B3" s="304"/>
      <c r="C3" s="304"/>
      <c r="D3" s="304"/>
      <c r="E3" s="304"/>
      <c r="F3" s="304"/>
      <c r="G3" s="304"/>
      <c r="H3" s="304"/>
      <c r="I3" s="1"/>
      <c r="J3" s="2"/>
      <c r="K3" s="1"/>
      <c r="L3" s="2"/>
      <c r="M3" s="1"/>
    </row>
    <row r="4" spans="1:16" s="3" customFormat="1" ht="27.75" customHeight="1" x14ac:dyDescent="0.35">
      <c r="A4" s="305" t="s">
        <v>618</v>
      </c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4"/>
      <c r="O4" s="4"/>
      <c r="P4" s="4"/>
    </row>
    <row r="5" spans="1:16" s="6" customFormat="1" ht="27.75" customHeight="1" x14ac:dyDescent="0.35">
      <c r="A5" s="306" t="s">
        <v>646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5"/>
      <c r="P5" s="5"/>
    </row>
    <row r="6" spans="1:16" s="7" customFormat="1" ht="23.25" customHeight="1" x14ac:dyDescent="0.2">
      <c r="A6" s="7" t="s">
        <v>248</v>
      </c>
      <c r="C6" s="8"/>
      <c r="D6" s="8"/>
      <c r="E6" s="8"/>
      <c r="F6" s="8"/>
      <c r="G6" s="8"/>
      <c r="H6" s="8"/>
      <c r="I6" s="9"/>
      <c r="J6" s="9" t="s">
        <v>69</v>
      </c>
      <c r="K6" s="8"/>
      <c r="L6" s="8"/>
      <c r="M6" s="9"/>
      <c r="N6" s="15"/>
    </row>
    <row r="7" spans="1:16" s="8" customFormat="1" ht="22.5" customHeight="1" x14ac:dyDescent="0.2">
      <c r="A7" s="290" t="s">
        <v>5</v>
      </c>
      <c r="B7" s="292" t="s">
        <v>6</v>
      </c>
      <c r="C7" s="294" t="s">
        <v>225</v>
      </c>
      <c r="D7" s="294" t="s">
        <v>70</v>
      </c>
      <c r="E7" s="295" t="s">
        <v>71</v>
      </c>
      <c r="F7" s="296"/>
      <c r="G7" s="296"/>
      <c r="H7" s="297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94" t="s">
        <v>467</v>
      </c>
    </row>
    <row r="8" spans="1:16" s="8" customFormat="1" ht="63" x14ac:dyDescent="0.2">
      <c r="A8" s="291"/>
      <c r="B8" s="293"/>
      <c r="C8" s="298"/>
      <c r="D8" s="291"/>
      <c r="E8" s="10" t="s">
        <v>15</v>
      </c>
      <c r="F8" s="12" t="s">
        <v>16</v>
      </c>
      <c r="G8" s="12" t="s">
        <v>17</v>
      </c>
      <c r="H8" s="12" t="s">
        <v>18</v>
      </c>
      <c r="I8" s="30" t="s">
        <v>615</v>
      </c>
      <c r="J8" s="12" t="s">
        <v>473</v>
      </c>
      <c r="K8" s="30" t="s">
        <v>539</v>
      </c>
      <c r="L8" s="30" t="s">
        <v>540</v>
      </c>
      <c r="M8" s="12" t="s">
        <v>616</v>
      </c>
      <c r="N8" s="298"/>
    </row>
    <row r="9" spans="1:16" s="16" customFormat="1" ht="20.100000000000001" customHeight="1" x14ac:dyDescent="0.2">
      <c r="A9" s="26" t="s">
        <v>19</v>
      </c>
      <c r="B9" s="27" t="s">
        <v>20</v>
      </c>
      <c r="C9" s="26"/>
      <c r="D9" s="64">
        <f>SUM(D10:D16)</f>
        <v>19</v>
      </c>
      <c r="E9" s="64">
        <f t="shared" ref="E9:M9" si="0">SUM(E10:E16)</f>
        <v>435</v>
      </c>
      <c r="F9" s="64">
        <f t="shared" si="0"/>
        <v>157</v>
      </c>
      <c r="G9" s="64">
        <f t="shared" si="0"/>
        <v>255</v>
      </c>
      <c r="H9" s="64">
        <f t="shared" si="0"/>
        <v>23</v>
      </c>
      <c r="I9" s="64">
        <f t="shared" si="0"/>
        <v>315</v>
      </c>
      <c r="J9" s="64">
        <f t="shared" si="0"/>
        <v>120</v>
      </c>
      <c r="K9" s="64">
        <f t="shared" si="0"/>
        <v>0</v>
      </c>
      <c r="L9" s="64">
        <f t="shared" si="0"/>
        <v>0</v>
      </c>
      <c r="M9" s="64">
        <f t="shared" si="0"/>
        <v>0</v>
      </c>
      <c r="N9" s="50"/>
    </row>
    <row r="10" spans="1:16" s="17" customFormat="1" ht="20.100000000000001" customHeight="1" x14ac:dyDescent="0.2">
      <c r="A10" s="59">
        <v>1</v>
      </c>
      <c r="B10" s="155" t="s">
        <v>21</v>
      </c>
      <c r="C10" s="37" t="s">
        <v>227</v>
      </c>
      <c r="D10" s="37">
        <v>5</v>
      </c>
      <c r="E10" s="37">
        <v>75</v>
      </c>
      <c r="F10" s="37">
        <v>41</v>
      </c>
      <c r="G10" s="37">
        <v>29</v>
      </c>
      <c r="H10" s="37">
        <v>5</v>
      </c>
      <c r="I10" s="59">
        <f>E10</f>
        <v>75</v>
      </c>
      <c r="J10" s="59"/>
      <c r="K10" s="59"/>
      <c r="L10" s="59"/>
      <c r="M10" s="59"/>
      <c r="N10" s="45"/>
    </row>
    <row r="11" spans="1:16" s="17" customFormat="1" ht="20.100000000000001" customHeight="1" x14ac:dyDescent="0.2">
      <c r="A11" s="59">
        <v>2</v>
      </c>
      <c r="B11" s="155" t="s">
        <v>360</v>
      </c>
      <c r="C11" s="37" t="s">
        <v>229</v>
      </c>
      <c r="D11" s="37">
        <v>3</v>
      </c>
      <c r="E11" s="37">
        <v>75</v>
      </c>
      <c r="F11" s="37">
        <v>15</v>
      </c>
      <c r="G11" s="37">
        <v>58</v>
      </c>
      <c r="H11" s="37">
        <v>2</v>
      </c>
      <c r="I11" s="59">
        <v>75</v>
      </c>
      <c r="J11" s="59"/>
      <c r="K11" s="59"/>
      <c r="L11" s="59"/>
      <c r="M11" s="59"/>
      <c r="N11" s="46"/>
    </row>
    <row r="12" spans="1:16" s="17" customFormat="1" ht="20.100000000000001" customHeight="1" x14ac:dyDescent="0.2">
      <c r="A12" s="59">
        <v>3</v>
      </c>
      <c r="B12" s="155" t="s">
        <v>22</v>
      </c>
      <c r="C12" s="37" t="s">
        <v>227</v>
      </c>
      <c r="D12" s="37">
        <v>2</v>
      </c>
      <c r="E12" s="37">
        <v>30</v>
      </c>
      <c r="F12" s="37">
        <v>18</v>
      </c>
      <c r="G12" s="37">
        <v>10</v>
      </c>
      <c r="H12" s="37">
        <v>2</v>
      </c>
      <c r="I12" s="59">
        <v>30</v>
      </c>
      <c r="J12" s="59"/>
      <c r="K12" s="59"/>
      <c r="L12" s="59"/>
      <c r="M12" s="59"/>
      <c r="N12" s="45"/>
    </row>
    <row r="13" spans="1:16" s="17" customFormat="1" ht="20.100000000000001" customHeight="1" x14ac:dyDescent="0.2">
      <c r="A13" s="59">
        <v>4</v>
      </c>
      <c r="B13" s="155" t="s">
        <v>23</v>
      </c>
      <c r="C13" s="37" t="s">
        <v>227</v>
      </c>
      <c r="D13" s="37">
        <v>2</v>
      </c>
      <c r="E13" s="37">
        <v>60</v>
      </c>
      <c r="F13" s="37">
        <v>5</v>
      </c>
      <c r="G13" s="37">
        <v>51</v>
      </c>
      <c r="H13" s="37">
        <v>4</v>
      </c>
      <c r="I13" s="59"/>
      <c r="J13" s="59">
        <v>60</v>
      </c>
      <c r="K13" s="59"/>
      <c r="L13" s="59"/>
      <c r="M13" s="59"/>
      <c r="N13" s="45"/>
    </row>
    <row r="14" spans="1:16" s="17" customFormat="1" ht="20.100000000000001" customHeight="1" x14ac:dyDescent="0.2">
      <c r="A14" s="59">
        <v>5</v>
      </c>
      <c r="B14" s="155" t="s">
        <v>26</v>
      </c>
      <c r="C14" s="37" t="s">
        <v>229</v>
      </c>
      <c r="D14" s="37">
        <v>2</v>
      </c>
      <c r="E14" s="37">
        <v>60</v>
      </c>
      <c r="F14" s="37">
        <v>21</v>
      </c>
      <c r="G14" s="37">
        <v>36</v>
      </c>
      <c r="H14" s="37">
        <v>3</v>
      </c>
      <c r="I14" s="59">
        <v>60</v>
      </c>
      <c r="J14" s="59"/>
      <c r="K14" s="59"/>
      <c r="L14" s="59"/>
      <c r="M14" s="59"/>
      <c r="N14" s="46"/>
    </row>
    <row r="15" spans="1:16" s="17" customFormat="1" ht="20.100000000000001" customHeight="1" x14ac:dyDescent="0.2">
      <c r="A15" s="59">
        <v>6</v>
      </c>
      <c r="B15" s="155" t="s">
        <v>27</v>
      </c>
      <c r="C15" s="37" t="s">
        <v>229</v>
      </c>
      <c r="D15" s="37">
        <v>2</v>
      </c>
      <c r="E15" s="37">
        <v>60</v>
      </c>
      <c r="F15" s="37">
        <v>21</v>
      </c>
      <c r="G15" s="37">
        <v>36</v>
      </c>
      <c r="H15" s="37">
        <v>3</v>
      </c>
      <c r="I15" s="59"/>
      <c r="J15" s="59">
        <v>60</v>
      </c>
      <c r="K15" s="59"/>
      <c r="L15" s="59"/>
      <c r="M15" s="59"/>
      <c r="N15" s="46"/>
    </row>
    <row r="16" spans="1:16" s="17" customFormat="1" ht="20.100000000000001" customHeight="1" x14ac:dyDescent="0.2">
      <c r="A16" s="59">
        <v>7</v>
      </c>
      <c r="B16" s="155" t="s">
        <v>72</v>
      </c>
      <c r="C16" s="37" t="s">
        <v>227</v>
      </c>
      <c r="D16" s="37">
        <v>3</v>
      </c>
      <c r="E16" s="37">
        <v>75</v>
      </c>
      <c r="F16" s="37">
        <v>36</v>
      </c>
      <c r="G16" s="37">
        <v>35</v>
      </c>
      <c r="H16" s="37">
        <v>4</v>
      </c>
      <c r="I16" s="59">
        <v>75</v>
      </c>
      <c r="J16" s="59"/>
      <c r="K16" s="59"/>
      <c r="L16" s="59"/>
      <c r="M16" s="59"/>
      <c r="N16" s="45"/>
    </row>
    <row r="17" spans="1:14" s="16" customFormat="1" ht="20.100000000000001" customHeight="1" x14ac:dyDescent="0.2">
      <c r="A17" s="26" t="s">
        <v>28</v>
      </c>
      <c r="B17" s="27" t="s">
        <v>29</v>
      </c>
      <c r="C17" s="26"/>
      <c r="D17" s="64">
        <f t="shared" ref="D17:M17" si="1">D18+D28+D39</f>
        <v>55</v>
      </c>
      <c r="E17" s="64">
        <f t="shared" si="1"/>
        <v>1200</v>
      </c>
      <c r="F17" s="64">
        <f t="shared" si="1"/>
        <v>474</v>
      </c>
      <c r="G17" s="64">
        <f t="shared" si="1"/>
        <v>653</v>
      </c>
      <c r="H17" s="64">
        <f t="shared" si="1"/>
        <v>73</v>
      </c>
      <c r="I17" s="64">
        <f t="shared" si="1"/>
        <v>120</v>
      </c>
      <c r="J17" s="64">
        <f t="shared" si="1"/>
        <v>300</v>
      </c>
      <c r="K17" s="64">
        <f t="shared" si="1"/>
        <v>405</v>
      </c>
      <c r="L17" s="64">
        <f t="shared" si="1"/>
        <v>240</v>
      </c>
      <c r="M17" s="64">
        <f t="shared" si="1"/>
        <v>135</v>
      </c>
      <c r="N17" s="45"/>
    </row>
    <row r="18" spans="1:14" s="17" customFormat="1" ht="20.100000000000001" customHeight="1" x14ac:dyDescent="0.2">
      <c r="A18" s="26" t="s">
        <v>30</v>
      </c>
      <c r="B18" s="27" t="s">
        <v>249</v>
      </c>
      <c r="C18" s="26"/>
      <c r="D18" s="64">
        <f>SUM(D19:D27)</f>
        <v>18</v>
      </c>
      <c r="E18" s="64">
        <f t="shared" ref="E18:M18" si="2">SUM(E19:E27)</f>
        <v>360</v>
      </c>
      <c r="F18" s="64">
        <f t="shared" si="2"/>
        <v>151</v>
      </c>
      <c r="G18" s="64">
        <f t="shared" si="2"/>
        <v>180</v>
      </c>
      <c r="H18" s="64">
        <f t="shared" si="2"/>
        <v>29</v>
      </c>
      <c r="I18" s="64">
        <f t="shared" si="2"/>
        <v>120</v>
      </c>
      <c r="J18" s="64">
        <f t="shared" si="2"/>
        <v>120</v>
      </c>
      <c r="K18" s="64">
        <f t="shared" si="2"/>
        <v>120</v>
      </c>
      <c r="L18" s="64">
        <f t="shared" si="2"/>
        <v>0</v>
      </c>
      <c r="M18" s="64">
        <f t="shared" si="2"/>
        <v>0</v>
      </c>
      <c r="N18" s="45"/>
    </row>
    <row r="19" spans="1:14" s="17" customFormat="1" ht="20.100000000000001" customHeight="1" x14ac:dyDescent="0.2">
      <c r="A19" s="59">
        <v>8</v>
      </c>
      <c r="B19" s="155" t="s">
        <v>32</v>
      </c>
      <c r="C19" s="59" t="s">
        <v>228</v>
      </c>
      <c r="D19" s="156">
        <v>1</v>
      </c>
      <c r="E19" s="156">
        <v>30</v>
      </c>
      <c r="F19" s="156">
        <v>0</v>
      </c>
      <c r="G19" s="156">
        <v>28</v>
      </c>
      <c r="H19" s="156">
        <v>2</v>
      </c>
      <c r="I19" s="34"/>
      <c r="J19" s="59"/>
      <c r="K19" s="59">
        <v>30</v>
      </c>
      <c r="L19" s="59"/>
      <c r="M19" s="59"/>
      <c r="N19" s="50"/>
    </row>
    <row r="20" spans="1:14" s="17" customFormat="1" ht="20.100000000000001" customHeight="1" x14ac:dyDescent="0.2">
      <c r="A20" s="59">
        <v>9</v>
      </c>
      <c r="B20" s="155" t="s">
        <v>250</v>
      </c>
      <c r="C20" s="59" t="s">
        <v>226</v>
      </c>
      <c r="D20" s="156">
        <v>2</v>
      </c>
      <c r="E20" s="156">
        <v>30</v>
      </c>
      <c r="F20" s="156">
        <v>27</v>
      </c>
      <c r="G20" s="156">
        <v>0</v>
      </c>
      <c r="H20" s="156">
        <v>3</v>
      </c>
      <c r="I20" s="59">
        <v>30</v>
      </c>
      <c r="J20" s="59"/>
      <c r="K20" s="59"/>
      <c r="L20" s="59"/>
      <c r="M20" s="59"/>
      <c r="N20" s="45"/>
    </row>
    <row r="21" spans="1:14" s="17" customFormat="1" ht="20.100000000000001" customHeight="1" x14ac:dyDescent="0.2">
      <c r="A21" s="59">
        <v>10</v>
      </c>
      <c r="B21" s="155" t="s">
        <v>251</v>
      </c>
      <c r="C21" s="59" t="s">
        <v>226</v>
      </c>
      <c r="D21" s="156">
        <v>2</v>
      </c>
      <c r="E21" s="156">
        <v>30</v>
      </c>
      <c r="F21" s="156">
        <v>27</v>
      </c>
      <c r="G21" s="156">
        <v>0</v>
      </c>
      <c r="H21" s="156">
        <v>3</v>
      </c>
      <c r="I21" s="59">
        <v>30</v>
      </c>
      <c r="J21" s="59"/>
      <c r="K21" s="59"/>
      <c r="L21" s="59"/>
      <c r="M21" s="59"/>
      <c r="N21" s="50"/>
    </row>
    <row r="22" spans="1:14" s="17" customFormat="1" ht="20.100000000000001" customHeight="1" x14ac:dyDescent="0.2">
      <c r="A22" s="59">
        <v>11</v>
      </c>
      <c r="B22" s="155" t="s">
        <v>252</v>
      </c>
      <c r="C22" s="59" t="s">
        <v>226</v>
      </c>
      <c r="D22" s="156">
        <v>2</v>
      </c>
      <c r="E22" s="156">
        <v>30</v>
      </c>
      <c r="F22" s="156">
        <v>27</v>
      </c>
      <c r="G22" s="156">
        <v>0</v>
      </c>
      <c r="H22" s="156">
        <v>3</v>
      </c>
      <c r="I22" s="59">
        <v>30</v>
      </c>
      <c r="J22" s="59"/>
      <c r="K22" s="59"/>
      <c r="L22" s="59"/>
      <c r="M22" s="59"/>
      <c r="N22" s="50"/>
    </row>
    <row r="23" spans="1:14" s="16" customFormat="1" ht="20.100000000000001" customHeight="1" x14ac:dyDescent="0.2">
      <c r="A23" s="59">
        <v>12</v>
      </c>
      <c r="B23" s="155" t="s">
        <v>631</v>
      </c>
      <c r="C23" s="59" t="s">
        <v>229</v>
      </c>
      <c r="D23" s="156">
        <v>2</v>
      </c>
      <c r="E23" s="156">
        <v>30</v>
      </c>
      <c r="F23" s="156">
        <v>13</v>
      </c>
      <c r="G23" s="156">
        <v>15</v>
      </c>
      <c r="H23" s="156">
        <v>2</v>
      </c>
      <c r="I23" s="59">
        <v>30</v>
      </c>
      <c r="J23" s="59"/>
      <c r="K23" s="59"/>
      <c r="L23" s="59"/>
      <c r="M23" s="59"/>
      <c r="N23" s="50"/>
    </row>
    <row r="24" spans="1:14" s="16" customFormat="1" ht="20.100000000000001" customHeight="1" x14ac:dyDescent="0.2">
      <c r="A24" s="59">
        <v>13</v>
      </c>
      <c r="B24" s="155" t="s">
        <v>361</v>
      </c>
      <c r="C24" s="39" t="s">
        <v>229</v>
      </c>
      <c r="D24" s="156">
        <v>2</v>
      </c>
      <c r="E24" s="156">
        <v>45</v>
      </c>
      <c r="F24" s="156">
        <v>15</v>
      </c>
      <c r="G24" s="156">
        <v>25</v>
      </c>
      <c r="H24" s="156">
        <v>5</v>
      </c>
      <c r="I24" s="34"/>
      <c r="J24" s="59"/>
      <c r="K24" s="59">
        <v>45</v>
      </c>
      <c r="L24" s="59"/>
      <c r="M24" s="59"/>
      <c r="N24" s="50"/>
    </row>
    <row r="25" spans="1:14" s="17" customFormat="1" ht="20.100000000000001" customHeight="1" x14ac:dyDescent="0.2">
      <c r="A25" s="59">
        <v>14</v>
      </c>
      <c r="B25" s="155" t="s">
        <v>362</v>
      </c>
      <c r="C25" s="39" t="s">
        <v>226</v>
      </c>
      <c r="D25" s="156">
        <v>3</v>
      </c>
      <c r="E25" s="156">
        <v>45</v>
      </c>
      <c r="F25" s="156">
        <v>42</v>
      </c>
      <c r="G25" s="156">
        <v>0</v>
      </c>
      <c r="H25" s="156">
        <v>3</v>
      </c>
      <c r="I25" s="34"/>
      <c r="J25" s="59"/>
      <c r="K25" s="59">
        <v>45</v>
      </c>
      <c r="L25" s="59"/>
      <c r="M25" s="59"/>
      <c r="N25" s="50"/>
    </row>
    <row r="26" spans="1:14" s="16" customFormat="1" ht="20.100000000000001" customHeight="1" x14ac:dyDescent="0.2">
      <c r="A26" s="59">
        <v>15</v>
      </c>
      <c r="B26" s="155" t="s">
        <v>450</v>
      </c>
      <c r="C26" s="59" t="s">
        <v>228</v>
      </c>
      <c r="D26" s="156">
        <v>2</v>
      </c>
      <c r="E26" s="156">
        <v>60</v>
      </c>
      <c r="F26" s="156">
        <v>0</v>
      </c>
      <c r="G26" s="156">
        <v>56</v>
      </c>
      <c r="H26" s="156">
        <v>4</v>
      </c>
      <c r="I26" s="34"/>
      <c r="J26" s="59">
        <v>60</v>
      </c>
      <c r="K26" s="59"/>
      <c r="L26" s="59"/>
      <c r="M26" s="59"/>
      <c r="N26" s="50"/>
    </row>
    <row r="27" spans="1:14" s="16" customFormat="1" ht="20.100000000000001" customHeight="1" x14ac:dyDescent="0.2">
      <c r="A27" s="59">
        <v>16</v>
      </c>
      <c r="B27" s="155" t="s">
        <v>465</v>
      </c>
      <c r="C27" s="59" t="s">
        <v>228</v>
      </c>
      <c r="D27" s="156">
        <v>2</v>
      </c>
      <c r="E27" s="156">
        <v>60</v>
      </c>
      <c r="F27" s="156">
        <v>0</v>
      </c>
      <c r="G27" s="156">
        <v>56</v>
      </c>
      <c r="H27" s="156">
        <v>4</v>
      </c>
      <c r="I27" s="34"/>
      <c r="J27" s="59">
        <v>60</v>
      </c>
      <c r="K27" s="59"/>
      <c r="L27" s="59"/>
      <c r="M27" s="59"/>
      <c r="N27" s="50"/>
    </row>
    <row r="28" spans="1:14" s="16" customFormat="1" ht="20.100000000000001" customHeight="1" x14ac:dyDescent="0.2">
      <c r="A28" s="26" t="s">
        <v>41</v>
      </c>
      <c r="B28" s="27" t="s">
        <v>253</v>
      </c>
      <c r="C28" s="26"/>
      <c r="D28" s="64">
        <f t="shared" ref="D28:M28" si="3">SUM(D29:D38)</f>
        <v>31</v>
      </c>
      <c r="E28" s="64">
        <f t="shared" si="3"/>
        <v>750</v>
      </c>
      <c r="F28" s="64">
        <f t="shared" si="3"/>
        <v>239</v>
      </c>
      <c r="G28" s="64">
        <f t="shared" si="3"/>
        <v>473</v>
      </c>
      <c r="H28" s="64">
        <f t="shared" si="3"/>
        <v>38</v>
      </c>
      <c r="I28" s="64">
        <f t="shared" si="3"/>
        <v>0</v>
      </c>
      <c r="J28" s="64">
        <f t="shared" si="3"/>
        <v>180</v>
      </c>
      <c r="K28" s="64">
        <f t="shared" si="3"/>
        <v>285</v>
      </c>
      <c r="L28" s="64">
        <f t="shared" si="3"/>
        <v>150</v>
      </c>
      <c r="M28" s="64">
        <f t="shared" si="3"/>
        <v>135</v>
      </c>
      <c r="N28" s="50"/>
    </row>
    <row r="29" spans="1:14" s="16" customFormat="1" ht="20.100000000000001" customHeight="1" x14ac:dyDescent="0.2">
      <c r="A29" s="59">
        <v>17</v>
      </c>
      <c r="B29" s="155" t="s">
        <v>363</v>
      </c>
      <c r="C29" s="39" t="s">
        <v>226</v>
      </c>
      <c r="D29" s="39">
        <v>2</v>
      </c>
      <c r="E29" s="39">
        <v>30</v>
      </c>
      <c r="F29" s="39">
        <v>20</v>
      </c>
      <c r="G29" s="39">
        <v>8</v>
      </c>
      <c r="H29" s="39">
        <v>2</v>
      </c>
      <c r="I29" s="34"/>
      <c r="J29" s="59">
        <v>30</v>
      </c>
      <c r="K29" s="59"/>
      <c r="L29" s="59"/>
      <c r="M29" s="59"/>
      <c r="N29" s="50"/>
    </row>
    <row r="30" spans="1:14" s="16" customFormat="1" ht="20.100000000000001" customHeight="1" x14ac:dyDescent="0.2">
      <c r="A30" s="59">
        <v>18</v>
      </c>
      <c r="B30" s="155" t="s">
        <v>364</v>
      </c>
      <c r="C30" s="59" t="s">
        <v>229</v>
      </c>
      <c r="D30" s="39">
        <v>2</v>
      </c>
      <c r="E30" s="39">
        <v>45</v>
      </c>
      <c r="F30" s="39">
        <v>15</v>
      </c>
      <c r="G30" s="39">
        <v>28</v>
      </c>
      <c r="H30" s="39">
        <v>2</v>
      </c>
      <c r="I30" s="59"/>
      <c r="J30" s="59">
        <v>45</v>
      </c>
      <c r="K30" s="59"/>
      <c r="L30" s="59"/>
      <c r="M30" s="59"/>
      <c r="N30" s="50"/>
    </row>
    <row r="31" spans="1:14" s="16" customFormat="1" ht="20.100000000000001" customHeight="1" x14ac:dyDescent="0.2">
      <c r="A31" s="59">
        <v>19</v>
      </c>
      <c r="B31" s="155" t="s">
        <v>254</v>
      </c>
      <c r="C31" s="39" t="s">
        <v>229</v>
      </c>
      <c r="D31" s="39">
        <v>5</v>
      </c>
      <c r="E31" s="39">
        <v>105</v>
      </c>
      <c r="F31" s="39">
        <v>45</v>
      </c>
      <c r="G31" s="39">
        <v>55</v>
      </c>
      <c r="H31" s="39">
        <v>5</v>
      </c>
      <c r="I31" s="34"/>
      <c r="J31" s="59">
        <v>105</v>
      </c>
      <c r="K31" s="59"/>
      <c r="L31" s="59"/>
      <c r="M31" s="59"/>
      <c r="N31" s="50"/>
    </row>
    <row r="32" spans="1:14" s="16" customFormat="1" ht="20.100000000000001" customHeight="1" x14ac:dyDescent="0.2">
      <c r="A32" s="59">
        <v>20</v>
      </c>
      <c r="B32" s="155" t="s">
        <v>255</v>
      </c>
      <c r="C32" s="39" t="s">
        <v>229</v>
      </c>
      <c r="D32" s="39">
        <v>5</v>
      </c>
      <c r="E32" s="39">
        <v>105</v>
      </c>
      <c r="F32" s="39">
        <v>45</v>
      </c>
      <c r="G32" s="39">
        <v>55</v>
      </c>
      <c r="H32" s="39">
        <v>5</v>
      </c>
      <c r="I32" s="34"/>
      <c r="J32" s="59"/>
      <c r="K32" s="59">
        <v>105</v>
      </c>
      <c r="L32" s="59"/>
      <c r="M32" s="59"/>
      <c r="N32" s="50"/>
    </row>
    <row r="33" spans="1:14" s="16" customFormat="1" ht="20.100000000000001" customHeight="1" x14ac:dyDescent="0.2">
      <c r="A33" s="59">
        <v>21</v>
      </c>
      <c r="B33" s="155" t="s">
        <v>256</v>
      </c>
      <c r="C33" s="39" t="s">
        <v>229</v>
      </c>
      <c r="D33" s="39">
        <v>3</v>
      </c>
      <c r="E33" s="39">
        <v>60</v>
      </c>
      <c r="F33" s="39">
        <v>30</v>
      </c>
      <c r="G33" s="39">
        <v>27</v>
      </c>
      <c r="H33" s="39">
        <v>3</v>
      </c>
      <c r="I33" s="34"/>
      <c r="J33" s="59"/>
      <c r="K33" s="59">
        <v>60</v>
      </c>
      <c r="L33" s="59"/>
      <c r="M33" s="59"/>
      <c r="N33" s="50"/>
    </row>
    <row r="34" spans="1:14" s="16" customFormat="1" ht="20.100000000000001" customHeight="1" x14ac:dyDescent="0.2">
      <c r="A34" s="59">
        <v>22</v>
      </c>
      <c r="B34" s="155" t="s">
        <v>257</v>
      </c>
      <c r="C34" s="39" t="s">
        <v>229</v>
      </c>
      <c r="D34" s="39">
        <v>5</v>
      </c>
      <c r="E34" s="39">
        <v>120</v>
      </c>
      <c r="F34" s="39">
        <v>30</v>
      </c>
      <c r="G34" s="39">
        <v>85</v>
      </c>
      <c r="H34" s="39">
        <v>5</v>
      </c>
      <c r="I34" s="34"/>
      <c r="J34" s="59"/>
      <c r="K34" s="59">
        <v>120</v>
      </c>
      <c r="L34" s="59"/>
      <c r="M34" s="59"/>
      <c r="N34" s="50"/>
    </row>
    <row r="35" spans="1:14" s="16" customFormat="1" ht="20.100000000000001" customHeight="1" x14ac:dyDescent="0.2">
      <c r="A35" s="59">
        <v>23</v>
      </c>
      <c r="B35" s="155" t="s">
        <v>258</v>
      </c>
      <c r="C35" s="59" t="s">
        <v>226</v>
      </c>
      <c r="D35" s="39">
        <v>2</v>
      </c>
      <c r="E35" s="39">
        <v>30</v>
      </c>
      <c r="F35" s="39">
        <v>26</v>
      </c>
      <c r="G35" s="39">
        <v>0</v>
      </c>
      <c r="H35" s="39">
        <v>4</v>
      </c>
      <c r="I35" s="34"/>
      <c r="J35" s="59"/>
      <c r="K35" s="59"/>
      <c r="L35" s="59">
        <v>30</v>
      </c>
      <c r="M35" s="59"/>
      <c r="N35" s="50"/>
    </row>
    <row r="36" spans="1:14" s="17" customFormat="1" ht="30" x14ac:dyDescent="0.2">
      <c r="A36" s="59">
        <v>24</v>
      </c>
      <c r="B36" s="155" t="s">
        <v>466</v>
      </c>
      <c r="C36" s="59" t="s">
        <v>228</v>
      </c>
      <c r="D36" s="39">
        <v>2</v>
      </c>
      <c r="E36" s="39">
        <v>90</v>
      </c>
      <c r="F36" s="39">
        <v>0</v>
      </c>
      <c r="G36" s="39">
        <v>85</v>
      </c>
      <c r="H36" s="39">
        <v>5</v>
      </c>
      <c r="I36" s="34"/>
      <c r="J36" s="59"/>
      <c r="K36" s="59"/>
      <c r="L36" s="59">
        <v>90</v>
      </c>
      <c r="M36" s="59"/>
      <c r="N36" s="211" t="s">
        <v>572</v>
      </c>
    </row>
    <row r="37" spans="1:14" s="17" customFormat="1" ht="20.100000000000001" customHeight="1" x14ac:dyDescent="0.2">
      <c r="A37" s="59">
        <v>25</v>
      </c>
      <c r="B37" s="155" t="s">
        <v>259</v>
      </c>
      <c r="C37" s="59" t="s">
        <v>226</v>
      </c>
      <c r="D37" s="39">
        <v>2</v>
      </c>
      <c r="E37" s="39">
        <v>30</v>
      </c>
      <c r="F37" s="39">
        <v>28</v>
      </c>
      <c r="G37" s="39">
        <v>0</v>
      </c>
      <c r="H37" s="39">
        <v>2</v>
      </c>
      <c r="I37" s="34"/>
      <c r="J37" s="59"/>
      <c r="K37" s="59"/>
      <c r="L37" s="59">
        <v>30</v>
      </c>
      <c r="M37" s="59"/>
      <c r="N37" s="267"/>
    </row>
    <row r="38" spans="1:14" s="17" customFormat="1" ht="30" x14ac:dyDescent="0.2">
      <c r="A38" s="59">
        <v>26</v>
      </c>
      <c r="B38" s="155" t="s">
        <v>365</v>
      </c>
      <c r="C38" s="59" t="s">
        <v>228</v>
      </c>
      <c r="D38" s="39">
        <v>3</v>
      </c>
      <c r="E38" s="39">
        <v>135</v>
      </c>
      <c r="F38" s="39">
        <v>0</v>
      </c>
      <c r="G38" s="39">
        <v>130</v>
      </c>
      <c r="H38" s="39">
        <v>5</v>
      </c>
      <c r="I38" s="34"/>
      <c r="J38" s="59"/>
      <c r="K38" s="59"/>
      <c r="L38" s="59"/>
      <c r="M38" s="59">
        <v>135</v>
      </c>
      <c r="N38" s="211" t="s">
        <v>572</v>
      </c>
    </row>
    <row r="39" spans="1:14" s="17" customFormat="1" ht="20.100000000000001" customHeight="1" x14ac:dyDescent="0.2">
      <c r="A39" s="26" t="s">
        <v>94</v>
      </c>
      <c r="B39" s="27" t="s">
        <v>260</v>
      </c>
      <c r="C39" s="26"/>
      <c r="D39" s="64">
        <f>D40+D45+D47</f>
        <v>6</v>
      </c>
      <c r="E39" s="64">
        <f t="shared" ref="E39:M39" si="4">E40+E45+E47</f>
        <v>90</v>
      </c>
      <c r="F39" s="64">
        <f t="shared" si="4"/>
        <v>84</v>
      </c>
      <c r="G39" s="64">
        <f t="shared" si="4"/>
        <v>0</v>
      </c>
      <c r="H39" s="64">
        <f t="shared" si="4"/>
        <v>6</v>
      </c>
      <c r="I39" s="64">
        <f t="shared" si="4"/>
        <v>0</v>
      </c>
      <c r="J39" s="64">
        <f t="shared" si="4"/>
        <v>0</v>
      </c>
      <c r="K39" s="64">
        <f t="shared" si="4"/>
        <v>0</v>
      </c>
      <c r="L39" s="64">
        <f t="shared" si="4"/>
        <v>90</v>
      </c>
      <c r="M39" s="64">
        <f t="shared" si="4"/>
        <v>0</v>
      </c>
      <c r="N39" s="50"/>
    </row>
    <row r="40" spans="1:14" s="16" customFormat="1" ht="31.5" x14ac:dyDescent="0.2">
      <c r="A40" s="59">
        <v>27</v>
      </c>
      <c r="B40" s="155" t="s">
        <v>261</v>
      </c>
      <c r="C40" s="59" t="s">
        <v>226</v>
      </c>
      <c r="D40" s="156">
        <v>2</v>
      </c>
      <c r="E40" s="156">
        <v>30</v>
      </c>
      <c r="F40" s="156">
        <v>28</v>
      </c>
      <c r="G40" s="156">
        <v>0</v>
      </c>
      <c r="H40" s="156">
        <v>2</v>
      </c>
      <c r="I40" s="34"/>
      <c r="J40" s="59"/>
      <c r="K40" s="59"/>
      <c r="L40" s="59">
        <v>30</v>
      </c>
      <c r="M40" s="59"/>
      <c r="N40" s="50"/>
    </row>
    <row r="41" spans="1:14" s="16" customFormat="1" ht="20.100000000000001" customHeight="1" x14ac:dyDescent="0.2">
      <c r="A41" s="59">
        <v>28</v>
      </c>
      <c r="B41" s="155" t="s">
        <v>262</v>
      </c>
      <c r="C41" s="59" t="s">
        <v>226</v>
      </c>
      <c r="D41" s="156">
        <v>2</v>
      </c>
      <c r="E41" s="156">
        <v>30</v>
      </c>
      <c r="F41" s="156">
        <v>28</v>
      </c>
      <c r="G41" s="156">
        <v>0</v>
      </c>
      <c r="H41" s="156">
        <v>2</v>
      </c>
      <c r="I41" s="34"/>
      <c r="J41" s="59"/>
      <c r="K41" s="59"/>
      <c r="L41" s="59"/>
      <c r="M41" s="59"/>
      <c r="N41" s="50"/>
    </row>
    <row r="42" spans="1:14" s="17" customFormat="1" ht="31.5" x14ac:dyDescent="0.2">
      <c r="A42" s="59">
        <v>29</v>
      </c>
      <c r="B42" s="155" t="s">
        <v>366</v>
      </c>
      <c r="C42" s="59" t="s">
        <v>228</v>
      </c>
      <c r="D42" s="156">
        <v>2</v>
      </c>
      <c r="E42" s="156">
        <v>60</v>
      </c>
      <c r="F42" s="156">
        <v>0</v>
      </c>
      <c r="G42" s="156">
        <v>58</v>
      </c>
      <c r="H42" s="156">
        <v>2</v>
      </c>
      <c r="I42" s="34"/>
      <c r="J42" s="59"/>
      <c r="K42" s="59"/>
      <c r="L42" s="59"/>
      <c r="M42" s="59"/>
      <c r="N42" s="50"/>
    </row>
    <row r="43" spans="1:14" s="17" customFormat="1" ht="31.5" x14ac:dyDescent="0.2">
      <c r="A43" s="59">
        <v>30</v>
      </c>
      <c r="B43" s="155" t="s">
        <v>367</v>
      </c>
      <c r="C43" s="59" t="s">
        <v>226</v>
      </c>
      <c r="D43" s="156">
        <v>2</v>
      </c>
      <c r="E43" s="156">
        <v>30</v>
      </c>
      <c r="F43" s="156">
        <v>28</v>
      </c>
      <c r="G43" s="156">
        <v>0</v>
      </c>
      <c r="H43" s="156">
        <v>2</v>
      </c>
      <c r="I43" s="34"/>
      <c r="J43" s="59"/>
      <c r="K43" s="59"/>
      <c r="L43" s="59"/>
      <c r="M43" s="59"/>
      <c r="N43" s="45"/>
    </row>
    <row r="44" spans="1:14" s="16" customFormat="1" ht="20.100000000000001" customHeight="1" x14ac:dyDescent="0.2">
      <c r="A44" s="59">
        <v>31</v>
      </c>
      <c r="B44" s="155" t="s">
        <v>263</v>
      </c>
      <c r="C44" s="59"/>
      <c r="D44" s="156">
        <v>2</v>
      </c>
      <c r="E44" s="156">
        <v>30</v>
      </c>
      <c r="F44" s="156">
        <v>28</v>
      </c>
      <c r="G44" s="156">
        <v>0</v>
      </c>
      <c r="H44" s="156">
        <v>2</v>
      </c>
      <c r="I44" s="34"/>
      <c r="J44" s="59"/>
      <c r="K44" s="59"/>
      <c r="L44" s="59"/>
      <c r="M44" s="59"/>
      <c r="N44" s="45"/>
    </row>
    <row r="45" spans="1:14" s="17" customFormat="1" ht="31.5" x14ac:dyDescent="0.2">
      <c r="A45" s="59">
        <v>32</v>
      </c>
      <c r="B45" s="155" t="s">
        <v>264</v>
      </c>
      <c r="C45" s="39" t="s">
        <v>226</v>
      </c>
      <c r="D45" s="156">
        <v>2</v>
      </c>
      <c r="E45" s="156">
        <v>30</v>
      </c>
      <c r="F45" s="156">
        <v>28</v>
      </c>
      <c r="G45" s="156">
        <v>0</v>
      </c>
      <c r="H45" s="156">
        <v>2</v>
      </c>
      <c r="I45" s="34"/>
      <c r="J45" s="59"/>
      <c r="K45" s="59"/>
      <c r="L45" s="59">
        <v>30</v>
      </c>
      <c r="M45" s="59"/>
      <c r="N45" s="45"/>
    </row>
    <row r="46" spans="1:14" ht="31.5" x14ac:dyDescent="0.25">
      <c r="A46" s="59">
        <v>33</v>
      </c>
      <c r="B46" s="155" t="s">
        <v>265</v>
      </c>
      <c r="C46" s="39" t="s">
        <v>226</v>
      </c>
      <c r="D46" s="156">
        <v>2</v>
      </c>
      <c r="E46" s="156">
        <v>30</v>
      </c>
      <c r="F46" s="156">
        <v>28</v>
      </c>
      <c r="G46" s="156">
        <v>0</v>
      </c>
      <c r="H46" s="156">
        <v>2</v>
      </c>
      <c r="I46" s="34"/>
      <c r="J46" s="59"/>
      <c r="K46" s="59"/>
      <c r="L46" s="59"/>
      <c r="M46" s="59"/>
      <c r="N46" s="45"/>
    </row>
    <row r="47" spans="1:14" ht="20.100000000000001" customHeight="1" x14ac:dyDescent="0.25">
      <c r="A47" s="59">
        <v>34</v>
      </c>
      <c r="B47" s="155" t="s">
        <v>368</v>
      </c>
      <c r="C47" s="59" t="s">
        <v>226</v>
      </c>
      <c r="D47" s="156">
        <v>2</v>
      </c>
      <c r="E47" s="156">
        <v>30</v>
      </c>
      <c r="F47" s="156">
        <v>28</v>
      </c>
      <c r="G47" s="156">
        <v>0</v>
      </c>
      <c r="H47" s="156">
        <v>2</v>
      </c>
      <c r="I47" s="34"/>
      <c r="J47" s="59"/>
      <c r="K47" s="59"/>
      <c r="L47" s="59">
        <v>30</v>
      </c>
      <c r="M47" s="59"/>
      <c r="N47" s="45"/>
    </row>
    <row r="48" spans="1:14" ht="20.100000000000001" customHeight="1" x14ac:dyDescent="0.25">
      <c r="A48" s="63" t="s">
        <v>59</v>
      </c>
      <c r="B48" s="85" t="s">
        <v>62</v>
      </c>
      <c r="C48" s="63"/>
      <c r="D48" s="63">
        <v>10</v>
      </c>
      <c r="E48" s="63">
        <v>450</v>
      </c>
      <c r="F48" s="63">
        <f t="shared" ref="F48:L48" si="5">F49</f>
        <v>0</v>
      </c>
      <c r="G48" s="63">
        <v>450</v>
      </c>
      <c r="H48" s="63">
        <f t="shared" si="5"/>
        <v>0</v>
      </c>
      <c r="I48" s="63">
        <f t="shared" si="5"/>
        <v>0</v>
      </c>
      <c r="J48" s="63">
        <f t="shared" si="5"/>
        <v>0</v>
      </c>
      <c r="K48" s="63">
        <f t="shared" si="5"/>
        <v>0</v>
      </c>
      <c r="L48" s="63">
        <f t="shared" si="5"/>
        <v>0</v>
      </c>
      <c r="M48" s="63">
        <v>450</v>
      </c>
      <c r="N48" s="45"/>
    </row>
    <row r="49" spans="1:15" ht="20.100000000000001" customHeight="1" x14ac:dyDescent="0.25">
      <c r="A49" s="62">
        <v>35</v>
      </c>
      <c r="B49" s="157" t="s">
        <v>62</v>
      </c>
      <c r="C49" s="62" t="s">
        <v>5</v>
      </c>
      <c r="D49" s="62">
        <v>10</v>
      </c>
      <c r="E49" s="62">
        <v>450</v>
      </c>
      <c r="F49" s="62">
        <v>0</v>
      </c>
      <c r="G49" s="62">
        <v>450</v>
      </c>
      <c r="H49" s="62">
        <v>0</v>
      </c>
      <c r="I49" s="62"/>
      <c r="J49" s="62"/>
      <c r="K49" s="62"/>
      <c r="L49" s="62"/>
      <c r="M49" s="62">
        <v>450</v>
      </c>
      <c r="N49" s="46"/>
    </row>
    <row r="50" spans="1:15" ht="20.100000000000001" customHeight="1" x14ac:dyDescent="0.25">
      <c r="A50" s="63" t="s">
        <v>63</v>
      </c>
      <c r="B50" s="85" t="s">
        <v>566</v>
      </c>
      <c r="C50" s="59" t="s">
        <v>229</v>
      </c>
      <c r="D50" s="63">
        <v>5</v>
      </c>
      <c r="E50" s="63">
        <v>150</v>
      </c>
      <c r="F50" s="63">
        <v>0</v>
      </c>
      <c r="G50" s="63">
        <v>150</v>
      </c>
      <c r="H50" s="63">
        <v>0</v>
      </c>
      <c r="I50" s="63">
        <v>0</v>
      </c>
      <c r="J50" s="63">
        <v>0</v>
      </c>
      <c r="K50" s="63">
        <v>0</v>
      </c>
      <c r="L50" s="63">
        <v>0</v>
      </c>
      <c r="M50" s="63">
        <v>150</v>
      </c>
      <c r="N50" s="46"/>
    </row>
    <row r="51" spans="1:15" ht="18.75" customHeight="1" x14ac:dyDescent="0.25">
      <c r="A51" s="313" t="s">
        <v>167</v>
      </c>
      <c r="B51" s="323"/>
      <c r="C51" s="26"/>
      <c r="D51" s="64">
        <f t="shared" ref="D51:M51" si="6">D50+D48+D17+D9</f>
        <v>89</v>
      </c>
      <c r="E51" s="64">
        <f t="shared" si="6"/>
        <v>2235</v>
      </c>
      <c r="F51" s="64">
        <f t="shared" si="6"/>
        <v>631</v>
      </c>
      <c r="G51" s="64">
        <f t="shared" si="6"/>
        <v>1508</v>
      </c>
      <c r="H51" s="64">
        <f t="shared" si="6"/>
        <v>96</v>
      </c>
      <c r="I51" s="64">
        <f t="shared" si="6"/>
        <v>435</v>
      </c>
      <c r="J51" s="64">
        <f t="shared" si="6"/>
        <v>420</v>
      </c>
      <c r="K51" s="64">
        <f t="shared" si="6"/>
        <v>405</v>
      </c>
      <c r="L51" s="64">
        <f t="shared" si="6"/>
        <v>240</v>
      </c>
      <c r="M51" s="64">
        <f t="shared" si="6"/>
        <v>735</v>
      </c>
      <c r="N51" s="45"/>
      <c r="O51" s="81"/>
    </row>
    <row r="52" spans="1:15" ht="3.75" customHeight="1" x14ac:dyDescent="0.25">
      <c r="A52" s="80"/>
      <c r="D52" s="80"/>
      <c r="E52" s="80"/>
      <c r="F52" s="80"/>
      <c r="G52" s="80"/>
      <c r="H52" s="80"/>
      <c r="I52" s="80"/>
      <c r="J52" s="80"/>
      <c r="K52" s="80"/>
      <c r="L52" s="80"/>
      <c r="M52" s="80"/>
    </row>
    <row r="53" spans="1:15" ht="19.5" customHeight="1" x14ac:dyDescent="0.25">
      <c r="A53" s="288" t="s">
        <v>563</v>
      </c>
      <c r="B53" s="288"/>
      <c r="C53" s="288"/>
      <c r="D53" s="288"/>
      <c r="E53" s="288"/>
      <c r="F53" s="288"/>
      <c r="G53" s="288"/>
      <c r="H53" s="288"/>
      <c r="I53" s="288"/>
      <c r="J53" s="288"/>
      <c r="K53" s="288"/>
      <c r="L53" s="288"/>
      <c r="M53" s="288"/>
      <c r="N53" s="288"/>
      <c r="O53" s="80" t="s">
        <v>624</v>
      </c>
    </row>
    <row r="54" spans="1:15" ht="39.75" customHeight="1" x14ac:dyDescent="0.25">
      <c r="A54" s="150"/>
      <c r="B54" s="289"/>
      <c r="C54" s="289"/>
      <c r="D54" s="289"/>
      <c r="E54" s="289"/>
      <c r="F54" s="289"/>
      <c r="G54" s="289"/>
      <c r="H54" s="289"/>
      <c r="I54" s="289"/>
      <c r="J54" s="289"/>
      <c r="K54" s="289"/>
      <c r="L54" s="289"/>
      <c r="M54" s="289"/>
      <c r="N54" s="289"/>
    </row>
    <row r="55" spans="1:15" x14ac:dyDescent="0.25">
      <c r="A55" s="23"/>
      <c r="B55" s="24"/>
      <c r="C55" s="23"/>
      <c r="D55" s="23"/>
      <c r="E55" s="23"/>
      <c r="F55" s="23"/>
      <c r="G55" s="23"/>
      <c r="H55" s="23"/>
      <c r="I55" s="23"/>
      <c r="J55" s="23"/>
      <c r="K55" s="22"/>
      <c r="L55" s="22"/>
      <c r="M55" s="22"/>
      <c r="N55" s="24"/>
    </row>
  </sheetData>
  <mergeCells count="14">
    <mergeCell ref="B54:N54"/>
    <mergeCell ref="N7:N8"/>
    <mergeCell ref="A1:H1"/>
    <mergeCell ref="A2:H2"/>
    <mergeCell ref="A3:H3"/>
    <mergeCell ref="A4:M4"/>
    <mergeCell ref="A7:A8"/>
    <mergeCell ref="B7:B8"/>
    <mergeCell ref="D7:D8"/>
    <mergeCell ref="E7:H7"/>
    <mergeCell ref="C7:C8"/>
    <mergeCell ref="A53:N53"/>
    <mergeCell ref="A51:B51"/>
    <mergeCell ref="A5:N5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AD32F-FBE3-4B5D-9804-9C7B047DA97B}">
  <sheetPr>
    <tabColor rgb="FF00B0F0"/>
  </sheetPr>
  <dimension ref="A1:O55"/>
  <sheetViews>
    <sheetView zoomScaleNormal="100" workbookViewId="0">
      <selection activeCell="P11" sqref="P11"/>
    </sheetView>
  </sheetViews>
  <sheetFormatPr defaultColWidth="9" defaultRowHeight="15.75" x14ac:dyDescent="0.25"/>
  <cols>
    <col min="1" max="1" width="4.75" style="82" customWidth="1"/>
    <col min="2" max="2" width="35.75" style="80" customWidth="1"/>
    <col min="3" max="3" width="8.5" style="82" customWidth="1"/>
    <col min="4" max="4" width="7.75" style="82" customWidth="1"/>
    <col min="5" max="5" width="6.875" style="82" customWidth="1"/>
    <col min="6" max="6" width="6.125" style="82" customWidth="1"/>
    <col min="7" max="7" width="6" style="82" customWidth="1"/>
    <col min="8" max="8" width="7.25" style="82" customWidth="1"/>
    <col min="9" max="10" width="8" style="82" customWidth="1"/>
    <col min="11" max="13" width="8" style="83" customWidth="1"/>
    <col min="14" max="14" width="4.75" style="80" customWidth="1"/>
    <col min="15" max="15" width="9" style="80"/>
    <col min="16" max="16" width="18.125" style="80" customWidth="1"/>
    <col min="17" max="16384" width="9" style="80"/>
  </cols>
  <sheetData>
    <row r="1" spans="1:15" s="3" customFormat="1" x14ac:dyDescent="0.25">
      <c r="A1" s="302" t="s">
        <v>0</v>
      </c>
      <c r="B1" s="302"/>
      <c r="C1" s="302"/>
      <c r="D1" s="302"/>
      <c r="E1" s="302"/>
      <c r="F1" s="302"/>
      <c r="G1" s="302"/>
      <c r="H1" s="302"/>
      <c r="I1" s="1"/>
      <c r="J1" s="2"/>
      <c r="K1" s="1"/>
      <c r="L1" s="2"/>
      <c r="M1" s="1"/>
    </row>
    <row r="2" spans="1:15" s="3" customFormat="1" ht="15" customHeight="1" x14ac:dyDescent="0.25">
      <c r="A2" s="302" t="s">
        <v>231</v>
      </c>
      <c r="B2" s="302"/>
      <c r="C2" s="302"/>
      <c r="D2" s="302"/>
      <c r="E2" s="302"/>
      <c r="F2" s="302"/>
      <c r="G2" s="302"/>
      <c r="H2" s="302"/>
      <c r="I2" s="1"/>
      <c r="J2" s="2"/>
      <c r="K2" s="1"/>
      <c r="L2" s="2"/>
      <c r="M2" s="1"/>
    </row>
    <row r="3" spans="1:15" s="3" customFormat="1" ht="7.5" customHeight="1" x14ac:dyDescent="0.25">
      <c r="A3" s="303" t="s">
        <v>2</v>
      </c>
      <c r="B3" s="304"/>
      <c r="C3" s="304"/>
      <c r="D3" s="304"/>
      <c r="E3" s="304"/>
      <c r="F3" s="304"/>
      <c r="G3" s="304"/>
      <c r="H3" s="304"/>
      <c r="I3" s="1"/>
      <c r="J3" s="2"/>
      <c r="K3" s="1"/>
      <c r="L3" s="2"/>
      <c r="M3" s="1"/>
    </row>
    <row r="4" spans="1:15" s="3" customFormat="1" ht="27.75" customHeight="1" x14ac:dyDescent="0.35">
      <c r="A4" s="305" t="s">
        <v>618</v>
      </c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4"/>
      <c r="O4" s="4"/>
    </row>
    <row r="5" spans="1:15" s="6" customFormat="1" ht="25.5" x14ac:dyDescent="0.35">
      <c r="A5" s="306" t="s">
        <v>646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5"/>
    </row>
    <row r="6" spans="1:15" s="7" customFormat="1" ht="23.25" customHeight="1" x14ac:dyDescent="0.2">
      <c r="A6" s="7" t="s">
        <v>266</v>
      </c>
      <c r="C6" s="8"/>
      <c r="D6" s="8"/>
      <c r="E6" s="8"/>
      <c r="F6" s="8"/>
      <c r="G6" s="8"/>
      <c r="H6" s="8"/>
      <c r="I6" s="9"/>
      <c r="J6" s="9" t="s">
        <v>69</v>
      </c>
      <c r="K6" s="8"/>
      <c r="L6" s="8"/>
      <c r="M6" s="9"/>
    </row>
    <row r="7" spans="1:15" s="8" customFormat="1" ht="22.5" customHeight="1" x14ac:dyDescent="0.2">
      <c r="A7" s="290" t="s">
        <v>5</v>
      </c>
      <c r="B7" s="292" t="s">
        <v>6</v>
      </c>
      <c r="C7" s="294" t="s">
        <v>225</v>
      </c>
      <c r="D7" s="294" t="s">
        <v>70</v>
      </c>
      <c r="E7" s="295" t="s">
        <v>71</v>
      </c>
      <c r="F7" s="296"/>
      <c r="G7" s="296"/>
      <c r="H7" s="297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99" t="s">
        <v>467</v>
      </c>
    </row>
    <row r="8" spans="1:15" s="8" customFormat="1" ht="63" x14ac:dyDescent="0.2">
      <c r="A8" s="291"/>
      <c r="B8" s="293"/>
      <c r="C8" s="298"/>
      <c r="D8" s="291"/>
      <c r="E8" s="10" t="s">
        <v>15</v>
      </c>
      <c r="F8" s="12" t="s">
        <v>16</v>
      </c>
      <c r="G8" s="12" t="s">
        <v>17</v>
      </c>
      <c r="H8" s="12" t="s">
        <v>18</v>
      </c>
      <c r="I8" s="30" t="s">
        <v>615</v>
      </c>
      <c r="J8" s="12" t="s">
        <v>473</v>
      </c>
      <c r="K8" s="30" t="s">
        <v>539</v>
      </c>
      <c r="L8" s="30" t="s">
        <v>540</v>
      </c>
      <c r="M8" s="12" t="s">
        <v>616</v>
      </c>
      <c r="N8" s="300"/>
    </row>
    <row r="9" spans="1:15" s="16" customFormat="1" ht="18.95" customHeight="1" x14ac:dyDescent="0.2">
      <c r="A9" s="12" t="s">
        <v>19</v>
      </c>
      <c r="B9" s="36" t="s">
        <v>20</v>
      </c>
      <c r="C9" s="12"/>
      <c r="D9" s="12">
        <f>SUM(D10:D16)</f>
        <v>19</v>
      </c>
      <c r="E9" s="12">
        <f t="shared" ref="E9:M9" si="0">SUM(E10:E16)</f>
        <v>435</v>
      </c>
      <c r="F9" s="12">
        <f t="shared" si="0"/>
        <v>157</v>
      </c>
      <c r="G9" s="12">
        <f t="shared" si="0"/>
        <v>255</v>
      </c>
      <c r="H9" s="12">
        <f t="shared" si="0"/>
        <v>23</v>
      </c>
      <c r="I9" s="12">
        <f t="shared" si="0"/>
        <v>315</v>
      </c>
      <c r="J9" s="12">
        <f t="shared" si="0"/>
        <v>120</v>
      </c>
      <c r="K9" s="12">
        <f t="shared" si="0"/>
        <v>0</v>
      </c>
      <c r="L9" s="12">
        <f t="shared" si="0"/>
        <v>0</v>
      </c>
      <c r="M9" s="12">
        <f t="shared" si="0"/>
        <v>0</v>
      </c>
      <c r="N9" s="12"/>
    </row>
    <row r="10" spans="1:15" s="17" customFormat="1" ht="18.95" customHeight="1" x14ac:dyDescent="0.2">
      <c r="A10" s="39">
        <v>1</v>
      </c>
      <c r="B10" s="43" t="s">
        <v>348</v>
      </c>
      <c r="C10" s="37" t="s">
        <v>227</v>
      </c>
      <c r="D10" s="39">
        <v>5</v>
      </c>
      <c r="E10" s="39">
        <v>75</v>
      </c>
      <c r="F10" s="39">
        <v>41</v>
      </c>
      <c r="G10" s="39">
        <v>29</v>
      </c>
      <c r="H10" s="39">
        <v>5</v>
      </c>
      <c r="I10" s="39">
        <f>E10</f>
        <v>75</v>
      </c>
      <c r="J10" s="39"/>
      <c r="K10" s="39"/>
      <c r="L10" s="39"/>
      <c r="M10" s="39"/>
      <c r="N10" s="39"/>
    </row>
    <row r="11" spans="1:15" s="17" customFormat="1" ht="18.95" customHeight="1" x14ac:dyDescent="0.2">
      <c r="A11" s="39">
        <v>2</v>
      </c>
      <c r="B11" s="43" t="s">
        <v>24</v>
      </c>
      <c r="C11" s="37" t="s">
        <v>229</v>
      </c>
      <c r="D11" s="39">
        <v>3</v>
      </c>
      <c r="E11" s="39">
        <v>75</v>
      </c>
      <c r="F11" s="39">
        <v>15</v>
      </c>
      <c r="G11" s="39">
        <v>58</v>
      </c>
      <c r="H11" s="39">
        <v>2</v>
      </c>
      <c r="I11" s="39">
        <v>75</v>
      </c>
      <c r="J11" s="39"/>
      <c r="K11" s="39"/>
      <c r="L11" s="39"/>
      <c r="M11" s="39"/>
      <c r="N11" s="39"/>
    </row>
    <row r="12" spans="1:15" s="17" customFormat="1" ht="18.95" customHeight="1" x14ac:dyDescent="0.2">
      <c r="A12" s="39">
        <v>3</v>
      </c>
      <c r="B12" s="43" t="s">
        <v>22</v>
      </c>
      <c r="C12" s="37" t="s">
        <v>227</v>
      </c>
      <c r="D12" s="39">
        <v>2</v>
      </c>
      <c r="E12" s="39">
        <v>30</v>
      </c>
      <c r="F12" s="39">
        <v>18</v>
      </c>
      <c r="G12" s="39">
        <v>10</v>
      </c>
      <c r="H12" s="39">
        <v>2</v>
      </c>
      <c r="I12" s="39">
        <v>30</v>
      </c>
      <c r="J12" s="39"/>
      <c r="K12" s="39"/>
      <c r="L12" s="39"/>
      <c r="M12" s="39"/>
      <c r="N12" s="39"/>
    </row>
    <row r="13" spans="1:15" s="17" customFormat="1" ht="18.95" customHeight="1" x14ac:dyDescent="0.2">
      <c r="A13" s="39">
        <v>4</v>
      </c>
      <c r="B13" s="43" t="s">
        <v>23</v>
      </c>
      <c r="C13" s="37" t="s">
        <v>227</v>
      </c>
      <c r="D13" s="39">
        <v>2</v>
      </c>
      <c r="E13" s="39">
        <v>60</v>
      </c>
      <c r="F13" s="39">
        <v>5</v>
      </c>
      <c r="G13" s="39">
        <v>51</v>
      </c>
      <c r="H13" s="39">
        <v>4</v>
      </c>
      <c r="I13" s="39"/>
      <c r="J13" s="39">
        <v>60</v>
      </c>
      <c r="K13" s="39"/>
      <c r="L13" s="39"/>
      <c r="M13" s="39"/>
      <c r="N13" s="39"/>
    </row>
    <row r="14" spans="1:15" s="17" customFormat="1" ht="18.95" customHeight="1" x14ac:dyDescent="0.2">
      <c r="A14" s="39">
        <v>5</v>
      </c>
      <c r="B14" s="43" t="s">
        <v>26</v>
      </c>
      <c r="C14" s="37" t="s">
        <v>229</v>
      </c>
      <c r="D14" s="39">
        <v>2</v>
      </c>
      <c r="E14" s="39">
        <v>60</v>
      </c>
      <c r="F14" s="39">
        <v>21</v>
      </c>
      <c r="G14" s="39">
        <v>36</v>
      </c>
      <c r="H14" s="39">
        <v>3</v>
      </c>
      <c r="I14" s="39">
        <v>60</v>
      </c>
      <c r="J14" s="39"/>
      <c r="K14" s="39" t="s">
        <v>25</v>
      </c>
      <c r="L14" s="39"/>
      <c r="M14" s="39"/>
      <c r="N14" s="39"/>
    </row>
    <row r="15" spans="1:15" s="17" customFormat="1" ht="18.95" customHeight="1" x14ac:dyDescent="0.2">
      <c r="A15" s="39">
        <v>6</v>
      </c>
      <c r="B15" s="43" t="s">
        <v>27</v>
      </c>
      <c r="C15" s="37" t="s">
        <v>229</v>
      </c>
      <c r="D15" s="39">
        <v>2</v>
      </c>
      <c r="E15" s="39">
        <v>60</v>
      </c>
      <c r="F15" s="39">
        <v>21</v>
      </c>
      <c r="G15" s="39">
        <v>36</v>
      </c>
      <c r="H15" s="39">
        <v>3</v>
      </c>
      <c r="I15" s="39"/>
      <c r="J15" s="39">
        <v>60</v>
      </c>
      <c r="K15" s="39"/>
      <c r="L15" s="39"/>
      <c r="M15" s="39"/>
      <c r="N15" s="39"/>
    </row>
    <row r="16" spans="1:15" s="17" customFormat="1" ht="18.95" customHeight="1" x14ac:dyDescent="0.2">
      <c r="A16" s="39">
        <v>7</v>
      </c>
      <c r="B16" s="43" t="s">
        <v>349</v>
      </c>
      <c r="C16" s="37" t="s">
        <v>227</v>
      </c>
      <c r="D16" s="39">
        <v>3</v>
      </c>
      <c r="E16" s="39">
        <v>75</v>
      </c>
      <c r="F16" s="39">
        <v>36</v>
      </c>
      <c r="G16" s="39">
        <v>35</v>
      </c>
      <c r="H16" s="39">
        <v>4</v>
      </c>
      <c r="I16" s="39">
        <v>75</v>
      </c>
      <c r="J16" s="39"/>
      <c r="K16" s="39"/>
      <c r="L16" s="39"/>
      <c r="M16" s="39"/>
      <c r="N16" s="39"/>
    </row>
    <row r="17" spans="1:14" s="16" customFormat="1" ht="18.95" customHeight="1" x14ac:dyDescent="0.2">
      <c r="A17" s="12" t="s">
        <v>28</v>
      </c>
      <c r="B17" s="36" t="s">
        <v>100</v>
      </c>
      <c r="C17" s="12"/>
      <c r="D17" s="12">
        <f t="shared" ref="D17:M17" si="1">D18+D29+D40</f>
        <v>45</v>
      </c>
      <c r="E17" s="12">
        <f t="shared" si="1"/>
        <v>885</v>
      </c>
      <c r="F17" s="12">
        <f t="shared" si="1"/>
        <v>388</v>
      </c>
      <c r="G17" s="12">
        <f t="shared" si="1"/>
        <v>442</v>
      </c>
      <c r="H17" s="12">
        <f t="shared" si="1"/>
        <v>55</v>
      </c>
      <c r="I17" s="12">
        <f t="shared" si="1"/>
        <v>225</v>
      </c>
      <c r="J17" s="12">
        <f t="shared" si="1"/>
        <v>180</v>
      </c>
      <c r="K17" s="12">
        <f t="shared" si="1"/>
        <v>255</v>
      </c>
      <c r="L17" s="12">
        <f t="shared" si="1"/>
        <v>225</v>
      </c>
      <c r="M17" s="12">
        <f t="shared" si="1"/>
        <v>0</v>
      </c>
      <c r="N17" s="12"/>
    </row>
    <row r="18" spans="1:14" s="17" customFormat="1" ht="18.95" customHeight="1" x14ac:dyDescent="0.2">
      <c r="A18" s="12" t="s">
        <v>30</v>
      </c>
      <c r="B18" s="36" t="s">
        <v>31</v>
      </c>
      <c r="C18" s="12"/>
      <c r="D18" s="12">
        <f t="shared" ref="D18:M18" si="2">SUM(D19:D28)</f>
        <v>22</v>
      </c>
      <c r="E18" s="12">
        <f t="shared" si="2"/>
        <v>390</v>
      </c>
      <c r="F18" s="12">
        <f t="shared" si="2"/>
        <v>201</v>
      </c>
      <c r="G18" s="12">
        <f t="shared" si="2"/>
        <v>162</v>
      </c>
      <c r="H18" s="12">
        <f t="shared" si="2"/>
        <v>27</v>
      </c>
      <c r="I18" s="12">
        <f t="shared" si="2"/>
        <v>225</v>
      </c>
      <c r="J18" s="12">
        <f t="shared" si="2"/>
        <v>135</v>
      </c>
      <c r="K18" s="12">
        <f t="shared" si="2"/>
        <v>30</v>
      </c>
      <c r="L18" s="12">
        <f t="shared" si="2"/>
        <v>0</v>
      </c>
      <c r="M18" s="12">
        <f t="shared" si="2"/>
        <v>0</v>
      </c>
      <c r="N18" s="12"/>
    </row>
    <row r="19" spans="1:14" s="17" customFormat="1" ht="18.95" customHeight="1" x14ac:dyDescent="0.2">
      <c r="A19" s="39">
        <v>8</v>
      </c>
      <c r="B19" s="43" t="s">
        <v>631</v>
      </c>
      <c r="C19" s="39" t="s">
        <v>229</v>
      </c>
      <c r="D19" s="39">
        <v>2</v>
      </c>
      <c r="E19" s="39">
        <v>30</v>
      </c>
      <c r="F19" s="39">
        <v>15</v>
      </c>
      <c r="G19" s="39">
        <v>13</v>
      </c>
      <c r="H19" s="39">
        <v>2</v>
      </c>
      <c r="I19" s="39">
        <v>30</v>
      </c>
      <c r="J19" s="39"/>
      <c r="K19" s="39"/>
      <c r="L19" s="39"/>
      <c r="M19" s="39"/>
      <c r="N19" s="39"/>
    </row>
    <row r="20" spans="1:14" s="17" customFormat="1" ht="18.95" customHeight="1" x14ac:dyDescent="0.2">
      <c r="A20" s="39">
        <v>9</v>
      </c>
      <c r="B20" s="43" t="s">
        <v>355</v>
      </c>
      <c r="C20" s="39" t="s">
        <v>229</v>
      </c>
      <c r="D20" s="39">
        <v>2</v>
      </c>
      <c r="E20" s="39">
        <v>30</v>
      </c>
      <c r="F20" s="39">
        <v>15</v>
      </c>
      <c r="G20" s="39">
        <v>13</v>
      </c>
      <c r="H20" s="39">
        <v>2</v>
      </c>
      <c r="I20" s="39"/>
      <c r="J20" s="39">
        <v>30</v>
      </c>
      <c r="K20" s="39"/>
      <c r="L20" s="39"/>
      <c r="M20" s="39"/>
      <c r="N20" s="39"/>
    </row>
    <row r="21" spans="1:14" s="17" customFormat="1" ht="18.95" customHeight="1" x14ac:dyDescent="0.2">
      <c r="A21" s="39">
        <v>10</v>
      </c>
      <c r="B21" s="43" t="s">
        <v>233</v>
      </c>
      <c r="C21" s="39" t="s">
        <v>229</v>
      </c>
      <c r="D21" s="39">
        <v>2</v>
      </c>
      <c r="E21" s="39">
        <v>30</v>
      </c>
      <c r="F21" s="39">
        <v>15</v>
      </c>
      <c r="G21" s="39">
        <v>13</v>
      </c>
      <c r="H21" s="39">
        <v>2</v>
      </c>
      <c r="I21" s="39"/>
      <c r="J21" s="39">
        <v>30</v>
      </c>
      <c r="K21" s="39"/>
      <c r="L21" s="39"/>
      <c r="M21" s="39"/>
      <c r="N21" s="39"/>
    </row>
    <row r="22" spans="1:14" s="17" customFormat="1" ht="18.95" customHeight="1" x14ac:dyDescent="0.2">
      <c r="A22" s="39">
        <v>11</v>
      </c>
      <c r="B22" s="43" t="s">
        <v>234</v>
      </c>
      <c r="C22" s="39" t="s">
        <v>226</v>
      </c>
      <c r="D22" s="39">
        <v>3</v>
      </c>
      <c r="E22" s="39">
        <v>45</v>
      </c>
      <c r="F22" s="39">
        <v>30</v>
      </c>
      <c r="G22" s="39">
        <v>13</v>
      </c>
      <c r="H22" s="39">
        <v>2</v>
      </c>
      <c r="I22" s="39">
        <v>45</v>
      </c>
      <c r="J22" s="39"/>
      <c r="K22" s="39"/>
      <c r="L22" s="39"/>
      <c r="M22" s="39"/>
      <c r="N22" s="39"/>
    </row>
    <row r="23" spans="1:14" s="16" customFormat="1" ht="18.95" customHeight="1" x14ac:dyDescent="0.2">
      <c r="A23" s="39">
        <v>12</v>
      </c>
      <c r="B23" s="43" t="s">
        <v>251</v>
      </c>
      <c r="C23" s="39" t="s">
        <v>226</v>
      </c>
      <c r="D23" s="39">
        <v>2</v>
      </c>
      <c r="E23" s="39">
        <v>30</v>
      </c>
      <c r="F23" s="39">
        <v>28</v>
      </c>
      <c r="G23" s="39">
        <v>0</v>
      </c>
      <c r="H23" s="39">
        <v>2</v>
      </c>
      <c r="I23" s="39">
        <v>30</v>
      </c>
      <c r="J23" s="39"/>
      <c r="K23" s="39"/>
      <c r="L23" s="39"/>
      <c r="M23" s="39"/>
      <c r="N23" s="39"/>
    </row>
    <row r="24" spans="1:14" s="16" customFormat="1" ht="18.95" customHeight="1" x14ac:dyDescent="0.2">
      <c r="A24" s="39">
        <v>13</v>
      </c>
      <c r="B24" s="43" t="s">
        <v>450</v>
      </c>
      <c r="C24" s="39" t="s">
        <v>228</v>
      </c>
      <c r="D24" s="39">
        <v>2</v>
      </c>
      <c r="E24" s="39">
        <v>60</v>
      </c>
      <c r="F24" s="39">
        <v>0</v>
      </c>
      <c r="G24" s="39">
        <v>55</v>
      </c>
      <c r="H24" s="39">
        <v>5</v>
      </c>
      <c r="I24" s="39">
        <v>60</v>
      </c>
      <c r="J24" s="39"/>
      <c r="K24" s="39"/>
      <c r="L24" s="39"/>
      <c r="M24" s="39"/>
      <c r="N24" s="39"/>
    </row>
    <row r="25" spans="1:14" s="17" customFormat="1" ht="18.95" customHeight="1" x14ac:dyDescent="0.2">
      <c r="A25" s="39">
        <v>14</v>
      </c>
      <c r="B25" s="43" t="s">
        <v>236</v>
      </c>
      <c r="C25" s="39" t="s">
        <v>226</v>
      </c>
      <c r="D25" s="39">
        <v>2</v>
      </c>
      <c r="E25" s="39">
        <v>30</v>
      </c>
      <c r="F25" s="39">
        <v>28</v>
      </c>
      <c r="G25" s="39">
        <v>0</v>
      </c>
      <c r="H25" s="39">
        <v>2</v>
      </c>
      <c r="I25" s="39"/>
      <c r="J25" s="39"/>
      <c r="K25" s="39">
        <v>30</v>
      </c>
      <c r="L25" s="39"/>
      <c r="M25" s="39"/>
      <c r="N25" s="39"/>
    </row>
    <row r="26" spans="1:14" s="16" customFormat="1" ht="18.95" customHeight="1" x14ac:dyDescent="0.2">
      <c r="A26" s="39">
        <v>15</v>
      </c>
      <c r="B26" s="43" t="s">
        <v>460</v>
      </c>
      <c r="C26" s="39" t="s">
        <v>228</v>
      </c>
      <c r="D26" s="39">
        <v>2</v>
      </c>
      <c r="E26" s="39">
        <v>60</v>
      </c>
      <c r="F26" s="39"/>
      <c r="G26" s="39">
        <v>55</v>
      </c>
      <c r="H26" s="39">
        <v>5</v>
      </c>
      <c r="I26" s="39">
        <v>60</v>
      </c>
      <c r="J26" s="39"/>
      <c r="K26" s="39"/>
      <c r="L26" s="39"/>
      <c r="M26" s="39"/>
      <c r="N26" s="39"/>
    </row>
    <row r="27" spans="1:14" s="16" customFormat="1" ht="18.95" customHeight="1" x14ac:dyDescent="0.2">
      <c r="A27" s="39">
        <v>16</v>
      </c>
      <c r="B27" s="43" t="s">
        <v>237</v>
      </c>
      <c r="C27" s="39" t="s">
        <v>226</v>
      </c>
      <c r="D27" s="39">
        <v>2</v>
      </c>
      <c r="E27" s="39">
        <v>30</v>
      </c>
      <c r="F27" s="39">
        <v>28</v>
      </c>
      <c r="G27" s="39">
        <v>0</v>
      </c>
      <c r="H27" s="39">
        <v>2</v>
      </c>
      <c r="I27" s="39"/>
      <c r="J27" s="39">
        <v>30</v>
      </c>
      <c r="K27" s="39"/>
      <c r="L27" s="39"/>
      <c r="M27" s="39"/>
      <c r="N27" s="39"/>
    </row>
    <row r="28" spans="1:14" s="16" customFormat="1" ht="18.95" customHeight="1" x14ac:dyDescent="0.2">
      <c r="A28" s="39">
        <v>17</v>
      </c>
      <c r="B28" s="43" t="s">
        <v>238</v>
      </c>
      <c r="C28" s="39" t="s">
        <v>226</v>
      </c>
      <c r="D28" s="39">
        <v>3</v>
      </c>
      <c r="E28" s="39">
        <v>45</v>
      </c>
      <c r="F28" s="39">
        <v>42</v>
      </c>
      <c r="G28" s="39">
        <v>0</v>
      </c>
      <c r="H28" s="39">
        <v>3</v>
      </c>
      <c r="I28" s="39"/>
      <c r="J28" s="39">
        <v>45</v>
      </c>
      <c r="K28" s="39"/>
      <c r="L28" s="39"/>
      <c r="M28" s="39"/>
      <c r="N28" s="39"/>
    </row>
    <row r="29" spans="1:14" s="16" customFormat="1" ht="18.95" customHeight="1" x14ac:dyDescent="0.2">
      <c r="A29" s="12" t="s">
        <v>41</v>
      </c>
      <c r="B29" s="36" t="s">
        <v>42</v>
      </c>
      <c r="C29" s="12"/>
      <c r="D29" s="12">
        <f t="shared" ref="D29:M29" si="3">SUM(D30:D39)</f>
        <v>19</v>
      </c>
      <c r="E29" s="12">
        <f t="shared" si="3"/>
        <v>420</v>
      </c>
      <c r="F29" s="12">
        <f t="shared" si="3"/>
        <v>144</v>
      </c>
      <c r="G29" s="12">
        <f t="shared" si="3"/>
        <v>252</v>
      </c>
      <c r="H29" s="12">
        <f t="shared" si="3"/>
        <v>24</v>
      </c>
      <c r="I29" s="12">
        <f t="shared" si="3"/>
        <v>0</v>
      </c>
      <c r="J29" s="12">
        <f t="shared" si="3"/>
        <v>45</v>
      </c>
      <c r="K29" s="12">
        <f t="shared" si="3"/>
        <v>225</v>
      </c>
      <c r="L29" s="12">
        <f t="shared" si="3"/>
        <v>150</v>
      </c>
      <c r="M29" s="12">
        <f t="shared" si="3"/>
        <v>0</v>
      </c>
      <c r="N29" s="12"/>
    </row>
    <row r="30" spans="1:14" s="16" customFormat="1" ht="18.95" customHeight="1" x14ac:dyDescent="0.2">
      <c r="A30" s="39">
        <v>18</v>
      </c>
      <c r="B30" s="43" t="s">
        <v>244</v>
      </c>
      <c r="C30" s="39" t="s">
        <v>226</v>
      </c>
      <c r="D30" s="39">
        <v>2</v>
      </c>
      <c r="E30" s="39">
        <v>30</v>
      </c>
      <c r="F30" s="39">
        <v>28</v>
      </c>
      <c r="G30" s="39">
        <v>0</v>
      </c>
      <c r="H30" s="39">
        <v>2</v>
      </c>
      <c r="I30" s="39"/>
      <c r="J30" s="39"/>
      <c r="K30" s="39">
        <v>30</v>
      </c>
      <c r="L30" s="39"/>
      <c r="M30" s="39"/>
      <c r="N30" s="39"/>
    </row>
    <row r="31" spans="1:14" s="16" customFormat="1" ht="18.95" customHeight="1" x14ac:dyDescent="0.2">
      <c r="A31" s="39">
        <v>19</v>
      </c>
      <c r="B31" s="43" t="s">
        <v>461</v>
      </c>
      <c r="C31" s="39" t="s">
        <v>228</v>
      </c>
      <c r="D31" s="39">
        <v>2</v>
      </c>
      <c r="E31" s="39">
        <v>60</v>
      </c>
      <c r="F31" s="39" t="s">
        <v>240</v>
      </c>
      <c r="G31" s="39">
        <v>56</v>
      </c>
      <c r="H31" s="39">
        <v>4</v>
      </c>
      <c r="I31" s="39"/>
      <c r="J31" s="39"/>
      <c r="K31" s="39">
        <v>60</v>
      </c>
      <c r="L31" s="39"/>
      <c r="M31" s="39"/>
      <c r="N31" s="39"/>
    </row>
    <row r="32" spans="1:14" s="16" customFormat="1" ht="18.95" customHeight="1" x14ac:dyDescent="0.2">
      <c r="A32" s="39">
        <v>20</v>
      </c>
      <c r="B32" s="43" t="s">
        <v>242</v>
      </c>
      <c r="C32" s="39" t="s">
        <v>226</v>
      </c>
      <c r="D32" s="39">
        <v>2</v>
      </c>
      <c r="E32" s="39">
        <v>30</v>
      </c>
      <c r="F32" s="39">
        <v>28</v>
      </c>
      <c r="G32" s="39">
        <v>0</v>
      </c>
      <c r="H32" s="39">
        <v>2</v>
      </c>
      <c r="I32" s="39"/>
      <c r="J32" s="39"/>
      <c r="K32" s="39">
        <v>30</v>
      </c>
      <c r="L32" s="39"/>
      <c r="M32" s="39"/>
      <c r="N32" s="39"/>
    </row>
    <row r="33" spans="1:14" s="16" customFormat="1" ht="18.95" customHeight="1" x14ac:dyDescent="0.2">
      <c r="A33" s="39">
        <v>21</v>
      </c>
      <c r="B33" s="43" t="s">
        <v>462</v>
      </c>
      <c r="C33" s="39" t="s">
        <v>228</v>
      </c>
      <c r="D33" s="39">
        <v>2</v>
      </c>
      <c r="E33" s="39">
        <v>60</v>
      </c>
      <c r="F33" s="39" t="s">
        <v>240</v>
      </c>
      <c r="G33" s="39">
        <v>56</v>
      </c>
      <c r="H33" s="39">
        <v>4</v>
      </c>
      <c r="I33" s="39"/>
      <c r="J33" s="39"/>
      <c r="K33" s="39">
        <v>60</v>
      </c>
      <c r="L33" s="39"/>
      <c r="M33" s="39"/>
      <c r="N33" s="39"/>
    </row>
    <row r="34" spans="1:14" s="16" customFormat="1" ht="18.95" customHeight="1" x14ac:dyDescent="0.2">
      <c r="A34" s="39">
        <v>22</v>
      </c>
      <c r="B34" s="43" t="s">
        <v>463</v>
      </c>
      <c r="C34" s="39" t="s">
        <v>229</v>
      </c>
      <c r="D34" s="71">
        <v>2</v>
      </c>
      <c r="E34" s="71">
        <v>45</v>
      </c>
      <c r="F34" s="71">
        <v>15</v>
      </c>
      <c r="G34" s="71">
        <v>28</v>
      </c>
      <c r="H34" s="71">
        <v>2</v>
      </c>
      <c r="I34" s="62"/>
      <c r="J34" s="62">
        <v>45</v>
      </c>
      <c r="K34" s="39"/>
      <c r="L34" s="39"/>
      <c r="M34" s="39"/>
      <c r="N34" s="39"/>
    </row>
    <row r="35" spans="1:14" s="16" customFormat="1" ht="18.95" customHeight="1" x14ac:dyDescent="0.2">
      <c r="A35" s="39">
        <v>23</v>
      </c>
      <c r="B35" s="43" t="s">
        <v>243</v>
      </c>
      <c r="C35" s="39" t="s">
        <v>226</v>
      </c>
      <c r="D35" s="39">
        <v>2</v>
      </c>
      <c r="E35" s="39">
        <v>30</v>
      </c>
      <c r="F35" s="39">
        <v>28</v>
      </c>
      <c r="G35" s="39">
        <v>0</v>
      </c>
      <c r="H35" s="39">
        <v>2</v>
      </c>
      <c r="I35" s="39"/>
      <c r="J35" s="39"/>
      <c r="K35" s="39"/>
      <c r="L35" s="39">
        <v>30</v>
      </c>
      <c r="M35" s="39"/>
      <c r="N35" s="39"/>
    </row>
    <row r="36" spans="1:14" s="17" customFormat="1" ht="18.95" customHeight="1" x14ac:dyDescent="0.2">
      <c r="A36" s="39">
        <v>24</v>
      </c>
      <c r="B36" s="43" t="s">
        <v>464</v>
      </c>
      <c r="C36" s="39" t="s">
        <v>228</v>
      </c>
      <c r="D36" s="39">
        <v>2</v>
      </c>
      <c r="E36" s="39">
        <v>45</v>
      </c>
      <c r="F36" s="39">
        <v>15</v>
      </c>
      <c r="G36" s="39">
        <v>28</v>
      </c>
      <c r="H36" s="39">
        <v>2</v>
      </c>
      <c r="I36" s="39"/>
      <c r="J36" s="39"/>
      <c r="K36" s="39">
        <v>45</v>
      </c>
      <c r="L36" s="39"/>
      <c r="M36" s="39"/>
      <c r="N36" s="39"/>
    </row>
    <row r="37" spans="1:14" s="17" customFormat="1" ht="18.95" customHeight="1" x14ac:dyDescent="0.2">
      <c r="A37" s="39">
        <v>25</v>
      </c>
      <c r="B37" s="43" t="s">
        <v>171</v>
      </c>
      <c r="C37" s="39" t="s">
        <v>228</v>
      </c>
      <c r="D37" s="39">
        <v>1</v>
      </c>
      <c r="E37" s="39">
        <v>30</v>
      </c>
      <c r="F37" s="39">
        <v>0</v>
      </c>
      <c r="G37" s="39">
        <v>28</v>
      </c>
      <c r="H37" s="39">
        <v>2</v>
      </c>
      <c r="I37" s="39"/>
      <c r="J37" s="39"/>
      <c r="K37" s="39"/>
      <c r="L37" s="39">
        <v>30</v>
      </c>
      <c r="M37" s="39"/>
      <c r="N37" s="39"/>
    </row>
    <row r="38" spans="1:14" s="17" customFormat="1" ht="18.95" customHeight="1" x14ac:dyDescent="0.2">
      <c r="A38" s="39">
        <v>26</v>
      </c>
      <c r="B38" s="43" t="s">
        <v>456</v>
      </c>
      <c r="C38" s="39" t="s">
        <v>228</v>
      </c>
      <c r="D38" s="39">
        <v>2</v>
      </c>
      <c r="E38" s="39">
        <v>45</v>
      </c>
      <c r="F38" s="39">
        <v>15</v>
      </c>
      <c r="G38" s="39">
        <v>28</v>
      </c>
      <c r="H38" s="39">
        <v>2</v>
      </c>
      <c r="I38" s="39"/>
      <c r="J38" s="39"/>
      <c r="K38" s="39"/>
      <c r="L38" s="39">
        <v>45</v>
      </c>
      <c r="M38" s="39"/>
      <c r="N38" s="39"/>
    </row>
    <row r="39" spans="1:14" s="17" customFormat="1" ht="18.95" customHeight="1" x14ac:dyDescent="0.2">
      <c r="A39" s="39">
        <v>27</v>
      </c>
      <c r="B39" s="43" t="s">
        <v>356</v>
      </c>
      <c r="C39" s="39" t="s">
        <v>229</v>
      </c>
      <c r="D39" s="39">
        <v>2</v>
      </c>
      <c r="E39" s="39">
        <v>45</v>
      </c>
      <c r="F39" s="39">
        <v>15</v>
      </c>
      <c r="G39" s="39">
        <v>28</v>
      </c>
      <c r="H39" s="39">
        <v>2</v>
      </c>
      <c r="I39" s="39"/>
      <c r="J39" s="39"/>
      <c r="K39" s="39"/>
      <c r="L39" s="39">
        <v>45</v>
      </c>
      <c r="M39" s="39"/>
      <c r="N39" s="39"/>
    </row>
    <row r="40" spans="1:14" s="16" customFormat="1" ht="18.95" customHeight="1" x14ac:dyDescent="0.2">
      <c r="A40" s="12" t="s">
        <v>94</v>
      </c>
      <c r="B40" s="36" t="s">
        <v>357</v>
      </c>
      <c r="C40" s="12"/>
      <c r="D40" s="12">
        <f>D41+D43</f>
        <v>4</v>
      </c>
      <c r="E40" s="12">
        <f t="shared" ref="E40:M40" si="4">E41+E43</f>
        <v>75</v>
      </c>
      <c r="F40" s="12">
        <f t="shared" si="4"/>
        <v>43</v>
      </c>
      <c r="G40" s="12">
        <f t="shared" si="4"/>
        <v>28</v>
      </c>
      <c r="H40" s="12">
        <f t="shared" si="4"/>
        <v>4</v>
      </c>
      <c r="I40" s="12">
        <f t="shared" si="4"/>
        <v>0</v>
      </c>
      <c r="J40" s="12">
        <f t="shared" si="4"/>
        <v>0</v>
      </c>
      <c r="K40" s="12">
        <f t="shared" si="4"/>
        <v>0</v>
      </c>
      <c r="L40" s="12">
        <f t="shared" si="4"/>
        <v>75</v>
      </c>
      <c r="M40" s="12">
        <f t="shared" si="4"/>
        <v>0</v>
      </c>
      <c r="N40" s="12"/>
    </row>
    <row r="41" spans="1:14" s="16" customFormat="1" ht="18.95" customHeight="1" x14ac:dyDescent="0.2">
      <c r="A41" s="39">
        <v>28</v>
      </c>
      <c r="B41" s="43" t="s">
        <v>352</v>
      </c>
      <c r="C41" s="39" t="s">
        <v>228</v>
      </c>
      <c r="D41" s="39">
        <v>2</v>
      </c>
      <c r="E41" s="39">
        <v>45</v>
      </c>
      <c r="F41" s="39">
        <v>15</v>
      </c>
      <c r="G41" s="39">
        <v>28</v>
      </c>
      <c r="H41" s="39">
        <v>2</v>
      </c>
      <c r="I41" s="39"/>
      <c r="J41" s="39"/>
      <c r="K41" s="39"/>
      <c r="L41" s="39">
        <v>45</v>
      </c>
      <c r="M41" s="39"/>
      <c r="N41" s="39"/>
    </row>
    <row r="42" spans="1:14" s="17" customFormat="1" ht="18.95" customHeight="1" x14ac:dyDescent="0.2">
      <c r="A42" s="39">
        <v>29</v>
      </c>
      <c r="B42" s="43" t="s">
        <v>354</v>
      </c>
      <c r="C42" s="39"/>
      <c r="D42" s="39">
        <v>2</v>
      </c>
      <c r="E42" s="39">
        <v>45</v>
      </c>
      <c r="F42" s="39">
        <v>15</v>
      </c>
      <c r="G42" s="39">
        <v>28</v>
      </c>
      <c r="H42" s="39">
        <v>2</v>
      </c>
      <c r="I42" s="39"/>
      <c r="J42" s="39"/>
      <c r="K42" s="39"/>
      <c r="L42" s="39"/>
      <c r="M42" s="39"/>
      <c r="N42" s="39"/>
    </row>
    <row r="43" spans="1:14" s="17" customFormat="1" ht="18.95" customHeight="1" x14ac:dyDescent="0.2">
      <c r="A43" s="39">
        <v>30</v>
      </c>
      <c r="B43" s="43" t="s">
        <v>246</v>
      </c>
      <c r="C43" s="39" t="s">
        <v>226</v>
      </c>
      <c r="D43" s="39">
        <v>2</v>
      </c>
      <c r="E43" s="39">
        <v>30</v>
      </c>
      <c r="F43" s="39">
        <v>28</v>
      </c>
      <c r="G43" s="39">
        <v>0</v>
      </c>
      <c r="H43" s="39">
        <v>2</v>
      </c>
      <c r="I43" s="39"/>
      <c r="J43" s="39"/>
      <c r="K43" s="39"/>
      <c r="L43" s="39">
        <v>30</v>
      </c>
      <c r="M43" s="39"/>
      <c r="N43" s="39"/>
    </row>
    <row r="44" spans="1:14" s="16" customFormat="1" ht="37.5" customHeight="1" x14ac:dyDescent="0.2">
      <c r="A44" s="39">
        <v>31</v>
      </c>
      <c r="B44" s="43" t="s">
        <v>247</v>
      </c>
      <c r="C44" s="39"/>
      <c r="D44" s="39">
        <v>2</v>
      </c>
      <c r="E44" s="39">
        <v>30</v>
      </c>
      <c r="F44" s="39">
        <v>28</v>
      </c>
      <c r="G44" s="39">
        <v>0</v>
      </c>
      <c r="H44" s="39">
        <v>2</v>
      </c>
      <c r="I44" s="39"/>
      <c r="J44" s="39"/>
      <c r="K44" s="39"/>
      <c r="L44" s="39"/>
      <c r="M44" s="39"/>
      <c r="N44" s="39"/>
    </row>
    <row r="45" spans="1:14" s="17" customFormat="1" ht="18.95" customHeight="1" x14ac:dyDescent="0.2">
      <c r="A45" s="12" t="s">
        <v>59</v>
      </c>
      <c r="B45" s="36" t="s">
        <v>62</v>
      </c>
      <c r="C45" s="12"/>
      <c r="D45" s="12">
        <f t="shared" ref="D45:M45" si="5">D46</f>
        <v>10</v>
      </c>
      <c r="E45" s="12">
        <f t="shared" si="5"/>
        <v>450</v>
      </c>
      <c r="F45" s="12">
        <f t="shared" si="5"/>
        <v>0</v>
      </c>
      <c r="G45" s="12">
        <f t="shared" si="5"/>
        <v>450</v>
      </c>
      <c r="H45" s="12">
        <f t="shared" si="5"/>
        <v>0</v>
      </c>
      <c r="I45" s="12">
        <f t="shared" si="5"/>
        <v>0</v>
      </c>
      <c r="J45" s="12">
        <f t="shared" si="5"/>
        <v>0</v>
      </c>
      <c r="K45" s="12">
        <f t="shared" si="5"/>
        <v>0</v>
      </c>
      <c r="L45" s="12">
        <f t="shared" si="5"/>
        <v>0</v>
      </c>
      <c r="M45" s="12">
        <f t="shared" si="5"/>
        <v>450</v>
      </c>
      <c r="N45" s="12"/>
    </row>
    <row r="46" spans="1:14" ht="18.95" customHeight="1" x14ac:dyDescent="0.25">
      <c r="A46" s="39">
        <v>32</v>
      </c>
      <c r="B46" s="43" t="s">
        <v>230</v>
      </c>
      <c r="C46" s="39" t="s">
        <v>5</v>
      </c>
      <c r="D46" s="39">
        <v>10</v>
      </c>
      <c r="E46" s="39">
        <v>450</v>
      </c>
      <c r="F46" s="39">
        <v>0</v>
      </c>
      <c r="G46" s="39">
        <v>450</v>
      </c>
      <c r="H46" s="39">
        <v>0</v>
      </c>
      <c r="I46" s="39"/>
      <c r="J46" s="39"/>
      <c r="K46" s="39"/>
      <c r="L46" s="39"/>
      <c r="M46" s="39">
        <f>E46</f>
        <v>450</v>
      </c>
      <c r="N46" s="39"/>
    </row>
    <row r="47" spans="1:14" ht="18.95" customHeight="1" x14ac:dyDescent="0.25">
      <c r="A47" s="12" t="s">
        <v>63</v>
      </c>
      <c r="B47" s="36" t="s">
        <v>566</v>
      </c>
      <c r="C47" s="39" t="s">
        <v>229</v>
      </c>
      <c r="D47" s="12">
        <v>5</v>
      </c>
      <c r="E47" s="12">
        <v>150</v>
      </c>
      <c r="F47" s="12">
        <v>0</v>
      </c>
      <c r="G47" s="12">
        <v>150</v>
      </c>
      <c r="H47" s="12">
        <v>0</v>
      </c>
      <c r="I47" s="12"/>
      <c r="J47" s="12"/>
      <c r="K47" s="12"/>
      <c r="L47" s="12"/>
      <c r="M47" s="12">
        <v>150</v>
      </c>
      <c r="N47" s="12"/>
    </row>
    <row r="48" spans="1:14" ht="18.75" customHeight="1" x14ac:dyDescent="0.25">
      <c r="A48" s="301" t="s">
        <v>15</v>
      </c>
      <c r="B48" s="301"/>
      <c r="C48" s="12"/>
      <c r="D48" s="12">
        <f>D47+D45+D17+D9</f>
        <v>79</v>
      </c>
      <c r="E48" s="12">
        <f t="shared" ref="E48:M48" si="6">E47+E45+E17+E9</f>
        <v>1920</v>
      </c>
      <c r="F48" s="12">
        <f t="shared" si="6"/>
        <v>545</v>
      </c>
      <c r="G48" s="12">
        <f t="shared" si="6"/>
        <v>1297</v>
      </c>
      <c r="H48" s="12">
        <f t="shared" si="6"/>
        <v>78</v>
      </c>
      <c r="I48" s="12">
        <f t="shared" si="6"/>
        <v>540</v>
      </c>
      <c r="J48" s="12">
        <f t="shared" si="6"/>
        <v>300</v>
      </c>
      <c r="K48" s="12">
        <f t="shared" si="6"/>
        <v>255</v>
      </c>
      <c r="L48" s="12">
        <f t="shared" si="6"/>
        <v>225</v>
      </c>
      <c r="M48" s="12">
        <f t="shared" si="6"/>
        <v>600</v>
      </c>
      <c r="N48" s="12"/>
    </row>
    <row r="49" spans="1:15" ht="7.5" customHeight="1" x14ac:dyDescent="0.25">
      <c r="A49" s="80"/>
      <c r="D49" s="80"/>
      <c r="E49" s="80"/>
      <c r="F49" s="80"/>
      <c r="G49" s="80"/>
      <c r="H49" s="80"/>
      <c r="I49" s="80"/>
      <c r="J49" s="80"/>
      <c r="K49" s="80"/>
      <c r="L49" s="80"/>
      <c r="M49" s="80"/>
    </row>
    <row r="50" spans="1:15" x14ac:dyDescent="0.25">
      <c r="A50" s="288" t="s">
        <v>563</v>
      </c>
      <c r="B50" s="288"/>
      <c r="C50" s="288"/>
      <c r="D50" s="288"/>
      <c r="E50" s="288"/>
      <c r="F50" s="288"/>
      <c r="G50" s="288"/>
      <c r="H50" s="288"/>
      <c r="I50" s="288"/>
      <c r="J50" s="288"/>
      <c r="K50" s="288"/>
      <c r="L50" s="288"/>
      <c r="M50" s="288"/>
      <c r="N50" s="288"/>
    </row>
    <row r="51" spans="1:15" ht="39.75" customHeight="1" x14ac:dyDescent="0.25">
      <c r="A51" s="150"/>
      <c r="B51" s="289"/>
      <c r="C51" s="289"/>
      <c r="D51" s="289"/>
      <c r="E51" s="289"/>
      <c r="F51" s="289"/>
      <c r="G51" s="289"/>
      <c r="H51" s="289"/>
      <c r="I51" s="289"/>
      <c r="J51" s="289"/>
      <c r="K51" s="289"/>
      <c r="L51" s="289"/>
      <c r="M51" s="289"/>
      <c r="N51" s="289"/>
    </row>
    <row r="53" spans="1:15" x14ac:dyDescent="0.25">
      <c r="O53" s="80" t="s">
        <v>624</v>
      </c>
    </row>
    <row r="55" spans="1:15" x14ac:dyDescent="0.25">
      <c r="K55" s="83" t="s">
        <v>25</v>
      </c>
    </row>
  </sheetData>
  <mergeCells count="14">
    <mergeCell ref="A1:H1"/>
    <mergeCell ref="A2:H2"/>
    <mergeCell ref="A3:H3"/>
    <mergeCell ref="A4:M4"/>
    <mergeCell ref="A5:N5"/>
    <mergeCell ref="A50:N50"/>
    <mergeCell ref="B51:N51"/>
    <mergeCell ref="A7:A8"/>
    <mergeCell ref="B7:B8"/>
    <mergeCell ref="D7:D8"/>
    <mergeCell ref="E7:H7"/>
    <mergeCell ref="C7:C8"/>
    <mergeCell ref="N7:N8"/>
    <mergeCell ref="A48:B48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DBB65-8349-4F10-9D12-895C029820BF}">
  <sheetPr>
    <tabColor rgb="FF00B0F0"/>
  </sheetPr>
  <dimension ref="A1:O71"/>
  <sheetViews>
    <sheetView topLeftCell="A29" zoomScaleNormal="100" workbookViewId="0">
      <selection activeCell="H54" sqref="H54"/>
    </sheetView>
  </sheetViews>
  <sheetFormatPr defaultColWidth="9" defaultRowHeight="15" x14ac:dyDescent="0.2"/>
  <cols>
    <col min="1" max="1" width="4.75" style="19" customWidth="1"/>
    <col min="2" max="2" width="35.75" style="20" customWidth="1"/>
    <col min="3" max="3" width="8.5" style="19" customWidth="1"/>
    <col min="4" max="4" width="7.75" style="19" customWidth="1"/>
    <col min="5" max="5" width="6.875" style="19" customWidth="1"/>
    <col min="6" max="6" width="6.125" style="19" customWidth="1"/>
    <col min="7" max="7" width="6" style="19" customWidth="1"/>
    <col min="8" max="8" width="7.25" style="19" customWidth="1"/>
    <col min="9" max="10" width="8" style="19" customWidth="1"/>
    <col min="11" max="13" width="8" style="21" customWidth="1"/>
    <col min="14" max="14" width="4.75" style="20" customWidth="1"/>
    <col min="15" max="15" width="9" style="20"/>
    <col min="16" max="16" width="18.125" style="20" customWidth="1"/>
    <col min="17" max="16384" width="9" style="20"/>
  </cols>
  <sheetData>
    <row r="1" spans="1:15" s="3" customFormat="1" ht="15.75" x14ac:dyDescent="0.25">
      <c r="A1" s="302" t="s">
        <v>0</v>
      </c>
      <c r="B1" s="302"/>
      <c r="C1" s="302"/>
      <c r="D1" s="302"/>
      <c r="E1" s="302"/>
      <c r="F1" s="302"/>
      <c r="G1" s="302"/>
      <c r="H1" s="302"/>
      <c r="I1" s="1"/>
      <c r="J1" s="2"/>
      <c r="K1" s="1"/>
      <c r="L1" s="2"/>
      <c r="M1" s="1"/>
    </row>
    <row r="2" spans="1:15" s="3" customFormat="1" ht="15" customHeight="1" x14ac:dyDescent="0.25">
      <c r="A2" s="302" t="s">
        <v>231</v>
      </c>
      <c r="B2" s="302"/>
      <c r="C2" s="302"/>
      <c r="D2" s="302"/>
      <c r="E2" s="302"/>
      <c r="F2" s="302"/>
      <c r="G2" s="302"/>
      <c r="H2" s="302"/>
      <c r="I2" s="1"/>
      <c r="J2" s="2"/>
      <c r="K2" s="1"/>
      <c r="L2" s="2"/>
      <c r="M2" s="1"/>
    </row>
    <row r="3" spans="1:15" s="3" customFormat="1" ht="7.5" customHeight="1" x14ac:dyDescent="0.25">
      <c r="A3" s="303" t="s">
        <v>2</v>
      </c>
      <c r="B3" s="304"/>
      <c r="C3" s="304"/>
      <c r="D3" s="304"/>
      <c r="E3" s="304"/>
      <c r="F3" s="304"/>
      <c r="G3" s="304"/>
      <c r="H3" s="304"/>
      <c r="I3" s="1"/>
      <c r="J3" s="2"/>
      <c r="K3" s="1"/>
      <c r="L3" s="2"/>
      <c r="M3" s="1"/>
    </row>
    <row r="4" spans="1:15" s="3" customFormat="1" ht="27.75" customHeight="1" x14ac:dyDescent="0.35">
      <c r="A4" s="305" t="s">
        <v>618</v>
      </c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4"/>
      <c r="O4" s="4"/>
    </row>
    <row r="5" spans="1:15" s="6" customFormat="1" ht="30" customHeight="1" x14ac:dyDescent="0.35">
      <c r="A5" s="306" t="s">
        <v>646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5"/>
    </row>
    <row r="6" spans="1:15" s="7" customFormat="1" ht="23.25" customHeight="1" x14ac:dyDescent="0.2">
      <c r="A6" s="7" t="s">
        <v>267</v>
      </c>
      <c r="C6" s="8"/>
      <c r="D6" s="8"/>
      <c r="E6" s="8"/>
      <c r="F6" s="8"/>
      <c r="G6" s="8"/>
      <c r="H6" s="8"/>
      <c r="I6" s="9"/>
      <c r="J6" s="9" t="s">
        <v>69</v>
      </c>
      <c r="K6" s="8"/>
      <c r="L6" s="8"/>
      <c r="M6" s="9"/>
    </row>
    <row r="7" spans="1:15" s="8" customFormat="1" ht="27.75" customHeight="1" x14ac:dyDescent="0.2">
      <c r="A7" s="290" t="s">
        <v>5</v>
      </c>
      <c r="B7" s="292" t="s">
        <v>6</v>
      </c>
      <c r="C7" s="294" t="s">
        <v>225</v>
      </c>
      <c r="D7" s="294" t="s">
        <v>70</v>
      </c>
      <c r="E7" s="295" t="s">
        <v>71</v>
      </c>
      <c r="F7" s="296"/>
      <c r="G7" s="296"/>
      <c r="H7" s="297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99" t="s">
        <v>467</v>
      </c>
    </row>
    <row r="8" spans="1:15" s="8" customFormat="1" ht="63" x14ac:dyDescent="0.2">
      <c r="A8" s="291"/>
      <c r="B8" s="293"/>
      <c r="C8" s="298"/>
      <c r="D8" s="291"/>
      <c r="E8" s="10" t="s">
        <v>15</v>
      </c>
      <c r="F8" s="12" t="s">
        <v>16</v>
      </c>
      <c r="G8" s="12" t="s">
        <v>17</v>
      </c>
      <c r="H8" s="12" t="s">
        <v>18</v>
      </c>
      <c r="I8" s="30" t="s">
        <v>615</v>
      </c>
      <c r="J8" s="12" t="s">
        <v>473</v>
      </c>
      <c r="K8" s="30" t="s">
        <v>539</v>
      </c>
      <c r="L8" s="30" t="s">
        <v>540</v>
      </c>
      <c r="M8" s="12" t="s">
        <v>616</v>
      </c>
      <c r="N8" s="300"/>
    </row>
    <row r="9" spans="1:15" s="16" customFormat="1" ht="15.75" x14ac:dyDescent="0.2">
      <c r="A9" s="12" t="s">
        <v>19</v>
      </c>
      <c r="B9" s="36" t="s">
        <v>20</v>
      </c>
      <c r="C9" s="12"/>
      <c r="D9" s="12">
        <f>SUM(D10:D16)</f>
        <v>19</v>
      </c>
      <c r="E9" s="12">
        <f t="shared" ref="E9:M9" si="0">SUM(E10:E16)</f>
        <v>435</v>
      </c>
      <c r="F9" s="12">
        <f t="shared" si="0"/>
        <v>157</v>
      </c>
      <c r="G9" s="12">
        <f t="shared" si="0"/>
        <v>255</v>
      </c>
      <c r="H9" s="12">
        <f t="shared" si="0"/>
        <v>23</v>
      </c>
      <c r="I9" s="12">
        <f t="shared" si="0"/>
        <v>315</v>
      </c>
      <c r="J9" s="12">
        <f t="shared" si="0"/>
        <v>120</v>
      </c>
      <c r="K9" s="12">
        <f t="shared" si="0"/>
        <v>0</v>
      </c>
      <c r="L9" s="12">
        <f t="shared" si="0"/>
        <v>0</v>
      </c>
      <c r="M9" s="12">
        <f t="shared" si="0"/>
        <v>0</v>
      </c>
      <c r="N9" s="12"/>
    </row>
    <row r="10" spans="1:15" s="17" customFormat="1" ht="15.75" x14ac:dyDescent="0.2">
      <c r="A10" s="39">
        <v>1</v>
      </c>
      <c r="B10" s="43" t="s">
        <v>348</v>
      </c>
      <c r="C10" s="37" t="s">
        <v>227</v>
      </c>
      <c r="D10" s="39">
        <v>5</v>
      </c>
      <c r="E10" s="39">
        <v>75</v>
      </c>
      <c r="F10" s="39">
        <v>41</v>
      </c>
      <c r="G10" s="39">
        <v>29</v>
      </c>
      <c r="H10" s="39">
        <v>5</v>
      </c>
      <c r="I10" s="39">
        <f>E10</f>
        <v>75</v>
      </c>
      <c r="J10" s="39"/>
      <c r="K10" s="39"/>
      <c r="L10" s="39"/>
      <c r="M10" s="39"/>
      <c r="N10" s="39"/>
    </row>
    <row r="11" spans="1:15" s="17" customFormat="1" ht="15.75" x14ac:dyDescent="0.2">
      <c r="A11" s="39">
        <v>2</v>
      </c>
      <c r="B11" s="43" t="s">
        <v>24</v>
      </c>
      <c r="C11" s="37" t="s">
        <v>229</v>
      </c>
      <c r="D11" s="39">
        <v>3</v>
      </c>
      <c r="E11" s="39">
        <v>75</v>
      </c>
      <c r="F11" s="39">
        <v>15</v>
      </c>
      <c r="G11" s="39">
        <v>58</v>
      </c>
      <c r="H11" s="39">
        <v>2</v>
      </c>
      <c r="I11" s="39">
        <v>75</v>
      </c>
      <c r="J11" s="39"/>
      <c r="K11" s="39"/>
      <c r="L11" s="39"/>
      <c r="M11" s="39"/>
      <c r="N11" s="39"/>
    </row>
    <row r="12" spans="1:15" s="17" customFormat="1" ht="15.75" x14ac:dyDescent="0.2">
      <c r="A12" s="39">
        <v>3</v>
      </c>
      <c r="B12" s="43" t="s">
        <v>22</v>
      </c>
      <c r="C12" s="37" t="s">
        <v>227</v>
      </c>
      <c r="D12" s="39">
        <v>2</v>
      </c>
      <c r="E12" s="39">
        <v>30</v>
      </c>
      <c r="F12" s="39">
        <v>18</v>
      </c>
      <c r="G12" s="39">
        <v>10</v>
      </c>
      <c r="H12" s="39">
        <v>2</v>
      </c>
      <c r="I12" s="39">
        <v>30</v>
      </c>
      <c r="J12" s="39"/>
      <c r="K12" s="39"/>
      <c r="L12" s="39"/>
      <c r="M12" s="39"/>
      <c r="N12" s="39"/>
    </row>
    <row r="13" spans="1:15" s="17" customFormat="1" ht="15.75" x14ac:dyDescent="0.2">
      <c r="A13" s="39">
        <v>4</v>
      </c>
      <c r="B13" s="43" t="s">
        <v>23</v>
      </c>
      <c r="C13" s="37" t="s">
        <v>227</v>
      </c>
      <c r="D13" s="39">
        <v>2</v>
      </c>
      <c r="E13" s="39">
        <v>60</v>
      </c>
      <c r="F13" s="39">
        <v>5</v>
      </c>
      <c r="G13" s="39">
        <v>51</v>
      </c>
      <c r="H13" s="39">
        <v>4</v>
      </c>
      <c r="I13" s="39"/>
      <c r="J13" s="39">
        <v>60</v>
      </c>
      <c r="K13" s="39"/>
      <c r="L13" s="39"/>
      <c r="M13" s="39"/>
      <c r="N13" s="39"/>
    </row>
    <row r="14" spans="1:15" s="17" customFormat="1" ht="15.75" x14ac:dyDescent="0.2">
      <c r="A14" s="39">
        <v>5</v>
      </c>
      <c r="B14" s="43" t="s">
        <v>26</v>
      </c>
      <c r="C14" s="37" t="s">
        <v>229</v>
      </c>
      <c r="D14" s="39">
        <v>2</v>
      </c>
      <c r="E14" s="39">
        <v>60</v>
      </c>
      <c r="F14" s="39">
        <v>21</v>
      </c>
      <c r="G14" s="39">
        <v>36</v>
      </c>
      <c r="H14" s="39">
        <v>3</v>
      </c>
      <c r="I14" s="39">
        <v>60</v>
      </c>
      <c r="J14" s="39"/>
      <c r="K14" s="39" t="s">
        <v>25</v>
      </c>
      <c r="L14" s="39"/>
      <c r="M14" s="39"/>
      <c r="N14" s="39"/>
    </row>
    <row r="15" spans="1:15" s="17" customFormat="1" ht="15.75" x14ac:dyDescent="0.2">
      <c r="A15" s="39">
        <v>6</v>
      </c>
      <c r="B15" s="43" t="s">
        <v>27</v>
      </c>
      <c r="C15" s="37" t="s">
        <v>229</v>
      </c>
      <c r="D15" s="39">
        <v>2</v>
      </c>
      <c r="E15" s="39">
        <v>60</v>
      </c>
      <c r="F15" s="39">
        <v>21</v>
      </c>
      <c r="G15" s="39">
        <v>36</v>
      </c>
      <c r="H15" s="39">
        <v>3</v>
      </c>
      <c r="I15" s="39"/>
      <c r="J15" s="39">
        <v>60</v>
      </c>
      <c r="K15" s="39"/>
      <c r="L15" s="39"/>
      <c r="M15" s="39"/>
      <c r="N15" s="39"/>
    </row>
    <row r="16" spans="1:15" s="17" customFormat="1" ht="15.75" x14ac:dyDescent="0.2">
      <c r="A16" s="39">
        <v>7</v>
      </c>
      <c r="B16" s="43" t="s">
        <v>349</v>
      </c>
      <c r="C16" s="37" t="s">
        <v>227</v>
      </c>
      <c r="D16" s="39">
        <v>3</v>
      </c>
      <c r="E16" s="39">
        <v>75</v>
      </c>
      <c r="F16" s="39">
        <v>36</v>
      </c>
      <c r="G16" s="39">
        <v>35</v>
      </c>
      <c r="H16" s="39">
        <v>4</v>
      </c>
      <c r="I16" s="39">
        <v>75</v>
      </c>
      <c r="J16" s="39"/>
      <c r="K16" s="39"/>
      <c r="L16" s="39"/>
      <c r="M16" s="39"/>
      <c r="N16" s="39"/>
    </row>
    <row r="17" spans="1:14" s="16" customFormat="1" ht="15.75" x14ac:dyDescent="0.2">
      <c r="A17" s="12" t="s">
        <v>28</v>
      </c>
      <c r="B17" s="36" t="s">
        <v>100</v>
      </c>
      <c r="C17" s="12"/>
      <c r="D17" s="12">
        <f t="shared" ref="D17:M17" si="1">D18+D29+D40</f>
        <v>45</v>
      </c>
      <c r="E17" s="12">
        <f t="shared" si="1"/>
        <v>900</v>
      </c>
      <c r="F17" s="12">
        <f t="shared" si="1"/>
        <v>375</v>
      </c>
      <c r="G17" s="12">
        <f t="shared" si="1"/>
        <v>470</v>
      </c>
      <c r="H17" s="12">
        <f t="shared" si="1"/>
        <v>55</v>
      </c>
      <c r="I17" s="12">
        <f t="shared" si="1"/>
        <v>225</v>
      </c>
      <c r="J17" s="12">
        <f t="shared" si="1"/>
        <v>210</v>
      </c>
      <c r="K17" s="12">
        <f t="shared" si="1"/>
        <v>225</v>
      </c>
      <c r="L17" s="12">
        <f t="shared" si="1"/>
        <v>240</v>
      </c>
      <c r="M17" s="12">
        <f t="shared" si="1"/>
        <v>0</v>
      </c>
      <c r="N17" s="12"/>
    </row>
    <row r="18" spans="1:14" s="17" customFormat="1" ht="15.75" x14ac:dyDescent="0.2">
      <c r="A18" s="12" t="s">
        <v>30</v>
      </c>
      <c r="B18" s="36" t="s">
        <v>31</v>
      </c>
      <c r="C18" s="12"/>
      <c r="D18" s="12">
        <f t="shared" ref="D18:M18" si="2">SUM(D19:D28)</f>
        <v>22</v>
      </c>
      <c r="E18" s="12">
        <f t="shared" si="2"/>
        <v>390</v>
      </c>
      <c r="F18" s="12">
        <f t="shared" si="2"/>
        <v>201</v>
      </c>
      <c r="G18" s="12">
        <f t="shared" si="2"/>
        <v>162</v>
      </c>
      <c r="H18" s="12">
        <f t="shared" si="2"/>
        <v>27</v>
      </c>
      <c r="I18" s="12">
        <f t="shared" si="2"/>
        <v>225</v>
      </c>
      <c r="J18" s="12">
        <f t="shared" si="2"/>
        <v>165</v>
      </c>
      <c r="K18" s="12">
        <f t="shared" si="2"/>
        <v>0</v>
      </c>
      <c r="L18" s="12">
        <f t="shared" si="2"/>
        <v>0</v>
      </c>
      <c r="M18" s="12">
        <f t="shared" si="2"/>
        <v>0</v>
      </c>
      <c r="N18" s="12"/>
    </row>
    <row r="19" spans="1:14" s="17" customFormat="1" ht="15.75" x14ac:dyDescent="0.2">
      <c r="A19" s="39">
        <v>8</v>
      </c>
      <c r="B19" s="43" t="s">
        <v>631</v>
      </c>
      <c r="C19" s="39" t="s">
        <v>229</v>
      </c>
      <c r="D19" s="39">
        <v>2</v>
      </c>
      <c r="E19" s="39">
        <v>30</v>
      </c>
      <c r="F19" s="39">
        <v>15</v>
      </c>
      <c r="G19" s="39">
        <v>13</v>
      </c>
      <c r="H19" s="39">
        <v>2</v>
      </c>
      <c r="I19" s="39">
        <v>30</v>
      </c>
      <c r="J19" s="39"/>
      <c r="K19" s="39"/>
      <c r="L19" s="39"/>
      <c r="M19" s="39"/>
      <c r="N19" s="39"/>
    </row>
    <row r="20" spans="1:14" s="17" customFormat="1" ht="15.75" x14ac:dyDescent="0.2">
      <c r="A20" s="39">
        <v>9</v>
      </c>
      <c r="B20" s="43" t="s">
        <v>355</v>
      </c>
      <c r="C20" s="39" t="s">
        <v>229</v>
      </c>
      <c r="D20" s="39">
        <v>2</v>
      </c>
      <c r="E20" s="39">
        <v>30</v>
      </c>
      <c r="F20" s="39">
        <v>15</v>
      </c>
      <c r="G20" s="39">
        <v>13</v>
      </c>
      <c r="H20" s="39">
        <v>2</v>
      </c>
      <c r="I20" s="39"/>
      <c r="J20" s="39">
        <v>30</v>
      </c>
      <c r="K20" s="39"/>
      <c r="L20" s="39"/>
      <c r="M20" s="39"/>
      <c r="N20" s="39"/>
    </row>
    <row r="21" spans="1:14" s="17" customFormat="1" ht="15.75" x14ac:dyDescent="0.2">
      <c r="A21" s="39">
        <v>10</v>
      </c>
      <c r="B21" s="43" t="s">
        <v>233</v>
      </c>
      <c r="C21" s="39" t="s">
        <v>229</v>
      </c>
      <c r="D21" s="39">
        <v>2</v>
      </c>
      <c r="E21" s="39">
        <v>30</v>
      </c>
      <c r="F21" s="39">
        <v>15</v>
      </c>
      <c r="G21" s="39">
        <v>13</v>
      </c>
      <c r="H21" s="39">
        <v>2</v>
      </c>
      <c r="I21" s="39"/>
      <c r="J21" s="39">
        <v>30</v>
      </c>
      <c r="K21" s="39"/>
      <c r="L21" s="39"/>
      <c r="M21" s="39"/>
      <c r="N21" s="39"/>
    </row>
    <row r="22" spans="1:14" s="17" customFormat="1" ht="15.75" x14ac:dyDescent="0.2">
      <c r="A22" s="39">
        <v>11</v>
      </c>
      <c r="B22" s="43" t="s">
        <v>234</v>
      </c>
      <c r="C22" s="39" t="s">
        <v>226</v>
      </c>
      <c r="D22" s="39">
        <v>3</v>
      </c>
      <c r="E22" s="39">
        <v>45</v>
      </c>
      <c r="F22" s="39">
        <v>30</v>
      </c>
      <c r="G22" s="39">
        <v>13</v>
      </c>
      <c r="H22" s="39">
        <v>2</v>
      </c>
      <c r="I22" s="39">
        <v>45</v>
      </c>
      <c r="J22" s="39"/>
      <c r="K22" s="39"/>
      <c r="L22" s="39"/>
      <c r="M22" s="39"/>
      <c r="N22" s="39"/>
    </row>
    <row r="23" spans="1:14" s="16" customFormat="1" ht="15.75" x14ac:dyDescent="0.2">
      <c r="A23" s="39">
        <v>12</v>
      </c>
      <c r="B23" s="43" t="s">
        <v>251</v>
      </c>
      <c r="C23" s="39" t="s">
        <v>226</v>
      </c>
      <c r="D23" s="39">
        <v>2</v>
      </c>
      <c r="E23" s="39">
        <v>30</v>
      </c>
      <c r="F23" s="39">
        <v>28</v>
      </c>
      <c r="G23" s="39">
        <v>0</v>
      </c>
      <c r="H23" s="39">
        <v>2</v>
      </c>
      <c r="I23" s="39">
        <v>30</v>
      </c>
      <c r="J23" s="39"/>
      <c r="K23" s="39"/>
      <c r="L23" s="39"/>
      <c r="M23" s="39"/>
      <c r="N23" s="39"/>
    </row>
    <row r="24" spans="1:14" s="16" customFormat="1" ht="15.75" x14ac:dyDescent="0.2">
      <c r="A24" s="39">
        <v>13</v>
      </c>
      <c r="B24" s="43" t="s">
        <v>450</v>
      </c>
      <c r="C24" s="39" t="s">
        <v>228</v>
      </c>
      <c r="D24" s="39">
        <v>2</v>
      </c>
      <c r="E24" s="39">
        <v>60</v>
      </c>
      <c r="F24" s="39">
        <v>0</v>
      </c>
      <c r="G24" s="39">
        <v>55</v>
      </c>
      <c r="H24" s="39">
        <v>5</v>
      </c>
      <c r="I24" s="39">
        <v>60</v>
      </c>
      <c r="J24" s="39"/>
      <c r="K24" s="39"/>
      <c r="L24" s="39"/>
      <c r="M24" s="39"/>
      <c r="N24" s="39"/>
    </row>
    <row r="25" spans="1:14" s="17" customFormat="1" ht="15.75" x14ac:dyDescent="0.2">
      <c r="A25" s="39">
        <v>14</v>
      </c>
      <c r="B25" s="43" t="s">
        <v>236</v>
      </c>
      <c r="C25" s="39" t="s">
        <v>226</v>
      </c>
      <c r="D25" s="39">
        <v>2</v>
      </c>
      <c r="E25" s="39">
        <v>30</v>
      </c>
      <c r="F25" s="39">
        <v>28</v>
      </c>
      <c r="G25" s="39">
        <v>0</v>
      </c>
      <c r="H25" s="39">
        <v>2</v>
      </c>
      <c r="I25" s="39"/>
      <c r="J25" s="39">
        <v>30</v>
      </c>
      <c r="K25" s="39"/>
      <c r="L25" s="39"/>
      <c r="M25" s="39"/>
      <c r="N25" s="39"/>
    </row>
    <row r="26" spans="1:14" s="16" customFormat="1" ht="15.75" x14ac:dyDescent="0.2">
      <c r="A26" s="39">
        <v>15</v>
      </c>
      <c r="B26" s="43" t="s">
        <v>451</v>
      </c>
      <c r="C26" s="39" t="s">
        <v>228</v>
      </c>
      <c r="D26" s="39">
        <v>2</v>
      </c>
      <c r="E26" s="39">
        <v>60</v>
      </c>
      <c r="F26" s="39"/>
      <c r="G26" s="39">
        <v>55</v>
      </c>
      <c r="H26" s="39">
        <v>5</v>
      </c>
      <c r="I26" s="39">
        <v>60</v>
      </c>
      <c r="J26" s="39"/>
      <c r="K26" s="39"/>
      <c r="L26" s="39"/>
      <c r="M26" s="39"/>
      <c r="N26" s="39"/>
    </row>
    <row r="27" spans="1:14" s="16" customFormat="1" ht="15.75" x14ac:dyDescent="0.2">
      <c r="A27" s="39">
        <v>16</v>
      </c>
      <c r="B27" s="43" t="s">
        <v>237</v>
      </c>
      <c r="C27" s="39" t="s">
        <v>226</v>
      </c>
      <c r="D27" s="39">
        <v>2</v>
      </c>
      <c r="E27" s="39">
        <v>30</v>
      </c>
      <c r="F27" s="39">
        <v>28</v>
      </c>
      <c r="G27" s="39">
        <v>0</v>
      </c>
      <c r="H27" s="39">
        <v>2</v>
      </c>
      <c r="I27" s="39"/>
      <c r="J27" s="39">
        <v>30</v>
      </c>
      <c r="K27" s="39"/>
      <c r="L27" s="39"/>
      <c r="M27" s="39"/>
      <c r="N27" s="39"/>
    </row>
    <row r="28" spans="1:14" s="16" customFormat="1" ht="15.75" x14ac:dyDescent="0.2">
      <c r="A28" s="39">
        <v>17</v>
      </c>
      <c r="B28" s="43" t="s">
        <v>238</v>
      </c>
      <c r="C28" s="39" t="s">
        <v>226</v>
      </c>
      <c r="D28" s="39">
        <v>3</v>
      </c>
      <c r="E28" s="39">
        <v>45</v>
      </c>
      <c r="F28" s="39">
        <v>42</v>
      </c>
      <c r="G28" s="39">
        <v>0</v>
      </c>
      <c r="H28" s="39">
        <v>3</v>
      </c>
      <c r="I28" s="39"/>
      <c r="J28" s="39">
        <v>45</v>
      </c>
      <c r="K28" s="39"/>
      <c r="L28" s="39"/>
      <c r="M28" s="39"/>
      <c r="N28" s="39"/>
    </row>
    <row r="29" spans="1:14" s="16" customFormat="1" ht="15.75" x14ac:dyDescent="0.2">
      <c r="A29" s="12" t="s">
        <v>41</v>
      </c>
      <c r="B29" s="36" t="s">
        <v>42</v>
      </c>
      <c r="C29" s="12"/>
      <c r="D29" s="12">
        <f t="shared" ref="D29:M29" si="3">SUM(D30:D39)</f>
        <v>19</v>
      </c>
      <c r="E29" s="12">
        <f t="shared" si="3"/>
        <v>420</v>
      </c>
      <c r="F29" s="12">
        <f t="shared" si="3"/>
        <v>144</v>
      </c>
      <c r="G29" s="12">
        <f t="shared" si="3"/>
        <v>252</v>
      </c>
      <c r="H29" s="12">
        <f t="shared" si="3"/>
        <v>24</v>
      </c>
      <c r="I29" s="12">
        <f t="shared" si="3"/>
        <v>0</v>
      </c>
      <c r="J29" s="12">
        <f t="shared" si="3"/>
        <v>45</v>
      </c>
      <c r="K29" s="12">
        <f t="shared" si="3"/>
        <v>225</v>
      </c>
      <c r="L29" s="12">
        <f t="shared" si="3"/>
        <v>150</v>
      </c>
      <c r="M29" s="12">
        <f t="shared" si="3"/>
        <v>0</v>
      </c>
      <c r="N29" s="12"/>
    </row>
    <row r="30" spans="1:14" s="16" customFormat="1" ht="15.75" x14ac:dyDescent="0.2">
      <c r="A30" s="39">
        <v>18</v>
      </c>
      <c r="B30" s="43" t="s">
        <v>244</v>
      </c>
      <c r="C30" s="39" t="s">
        <v>226</v>
      </c>
      <c r="D30" s="39">
        <v>2</v>
      </c>
      <c r="E30" s="39">
        <v>30</v>
      </c>
      <c r="F30" s="39">
        <v>28</v>
      </c>
      <c r="G30" s="39">
        <v>0</v>
      </c>
      <c r="H30" s="39">
        <v>2</v>
      </c>
      <c r="I30" s="39"/>
      <c r="J30" s="39"/>
      <c r="K30" s="39">
        <v>30</v>
      </c>
      <c r="L30" s="39"/>
      <c r="M30" s="39"/>
      <c r="N30" s="39"/>
    </row>
    <row r="31" spans="1:14" s="16" customFormat="1" ht="15.75" x14ac:dyDescent="0.2">
      <c r="A31" s="39">
        <v>19</v>
      </c>
      <c r="B31" s="43" t="s">
        <v>461</v>
      </c>
      <c r="C31" s="39" t="s">
        <v>228</v>
      </c>
      <c r="D31" s="39">
        <v>2</v>
      </c>
      <c r="E31" s="39">
        <v>60</v>
      </c>
      <c r="F31" s="39" t="s">
        <v>240</v>
      </c>
      <c r="G31" s="39">
        <v>56</v>
      </c>
      <c r="H31" s="39">
        <v>4</v>
      </c>
      <c r="I31" s="39"/>
      <c r="J31" s="39"/>
      <c r="K31" s="39">
        <v>60</v>
      </c>
      <c r="L31" s="39"/>
      <c r="M31" s="39"/>
      <c r="N31" s="39"/>
    </row>
    <row r="32" spans="1:14" s="16" customFormat="1" ht="15.75" x14ac:dyDescent="0.2">
      <c r="A32" s="39">
        <v>20</v>
      </c>
      <c r="B32" s="43" t="s">
        <v>242</v>
      </c>
      <c r="C32" s="39" t="s">
        <v>226</v>
      </c>
      <c r="D32" s="39">
        <v>2</v>
      </c>
      <c r="E32" s="39">
        <v>30</v>
      </c>
      <c r="F32" s="39">
        <v>28</v>
      </c>
      <c r="G32" s="39">
        <v>0</v>
      </c>
      <c r="H32" s="39">
        <v>2</v>
      </c>
      <c r="I32" s="39"/>
      <c r="J32" s="39"/>
      <c r="K32" s="39">
        <v>30</v>
      </c>
      <c r="L32" s="39"/>
      <c r="M32" s="39"/>
      <c r="N32" s="39"/>
    </row>
    <row r="33" spans="1:14" s="16" customFormat="1" ht="15.75" x14ac:dyDescent="0.2">
      <c r="A33" s="39">
        <v>21</v>
      </c>
      <c r="B33" s="43" t="s">
        <v>454</v>
      </c>
      <c r="C33" s="39" t="s">
        <v>228</v>
      </c>
      <c r="D33" s="39">
        <v>2</v>
      </c>
      <c r="E33" s="39">
        <v>60</v>
      </c>
      <c r="F33" s="39" t="s">
        <v>240</v>
      </c>
      <c r="G33" s="39">
        <v>56</v>
      </c>
      <c r="H33" s="39">
        <v>4</v>
      </c>
      <c r="I33" s="39"/>
      <c r="J33" s="39"/>
      <c r="K33" s="39">
        <v>60</v>
      </c>
      <c r="L33" s="39"/>
      <c r="M33" s="39"/>
      <c r="N33" s="39"/>
    </row>
    <row r="34" spans="1:14" s="16" customFormat="1" ht="15.75" x14ac:dyDescent="0.25">
      <c r="A34" s="39">
        <v>22</v>
      </c>
      <c r="B34" s="70" t="s">
        <v>463</v>
      </c>
      <c r="C34" s="39" t="s">
        <v>229</v>
      </c>
      <c r="D34" s="71">
        <v>2</v>
      </c>
      <c r="E34" s="71">
        <v>45</v>
      </c>
      <c r="F34" s="71">
        <v>15</v>
      </c>
      <c r="G34" s="71">
        <v>28</v>
      </c>
      <c r="H34" s="71">
        <v>2</v>
      </c>
      <c r="I34" s="62"/>
      <c r="J34" s="62">
        <v>45</v>
      </c>
      <c r="K34" s="39"/>
      <c r="L34" s="39"/>
      <c r="M34" s="39"/>
      <c r="N34" s="39"/>
    </row>
    <row r="35" spans="1:14" s="16" customFormat="1" ht="15.75" x14ac:dyDescent="0.2">
      <c r="A35" s="39">
        <v>23</v>
      </c>
      <c r="B35" s="43" t="s">
        <v>243</v>
      </c>
      <c r="C35" s="39" t="s">
        <v>226</v>
      </c>
      <c r="D35" s="39">
        <v>2</v>
      </c>
      <c r="E35" s="39">
        <v>30</v>
      </c>
      <c r="F35" s="39">
        <v>28</v>
      </c>
      <c r="G35" s="39">
        <v>0</v>
      </c>
      <c r="H35" s="39">
        <v>2</v>
      </c>
      <c r="I35" s="39"/>
      <c r="J35" s="39"/>
      <c r="K35" s="39"/>
      <c r="L35" s="39">
        <v>30</v>
      </c>
      <c r="M35" s="39"/>
      <c r="N35" s="39"/>
    </row>
    <row r="36" spans="1:14" s="17" customFormat="1" ht="31.5" x14ac:dyDescent="0.2">
      <c r="A36" s="39">
        <v>24</v>
      </c>
      <c r="B36" s="43" t="s">
        <v>358</v>
      </c>
      <c r="C36" s="39" t="s">
        <v>228</v>
      </c>
      <c r="D36" s="39">
        <v>2</v>
      </c>
      <c r="E36" s="39">
        <v>45</v>
      </c>
      <c r="F36" s="39">
        <v>15</v>
      </c>
      <c r="G36" s="39">
        <v>28</v>
      </c>
      <c r="H36" s="39">
        <v>2</v>
      </c>
      <c r="I36" s="39"/>
      <c r="J36" s="39"/>
      <c r="K36" s="39">
        <v>45</v>
      </c>
      <c r="L36" s="39"/>
      <c r="M36" s="39"/>
      <c r="N36" s="39"/>
    </row>
    <row r="37" spans="1:14" s="17" customFormat="1" ht="15.75" x14ac:dyDescent="0.2">
      <c r="A37" s="39">
        <v>25</v>
      </c>
      <c r="B37" s="43" t="s">
        <v>171</v>
      </c>
      <c r="C37" s="39" t="s">
        <v>228</v>
      </c>
      <c r="D37" s="39">
        <v>1</v>
      </c>
      <c r="E37" s="39">
        <v>30</v>
      </c>
      <c r="F37" s="39">
        <v>0</v>
      </c>
      <c r="G37" s="39">
        <v>28</v>
      </c>
      <c r="H37" s="39">
        <v>2</v>
      </c>
      <c r="I37" s="39"/>
      <c r="J37" s="39"/>
      <c r="K37" s="39"/>
      <c r="L37" s="39">
        <v>30</v>
      </c>
      <c r="M37" s="39"/>
      <c r="N37" s="39"/>
    </row>
    <row r="38" spans="1:14" s="17" customFormat="1" ht="15.75" x14ac:dyDescent="0.2">
      <c r="A38" s="39">
        <v>26</v>
      </c>
      <c r="B38" s="43" t="s">
        <v>456</v>
      </c>
      <c r="C38" s="39" t="s">
        <v>228</v>
      </c>
      <c r="D38" s="39">
        <v>2</v>
      </c>
      <c r="E38" s="39">
        <v>45</v>
      </c>
      <c r="F38" s="39">
        <v>15</v>
      </c>
      <c r="G38" s="39">
        <v>28</v>
      </c>
      <c r="H38" s="39">
        <v>2</v>
      </c>
      <c r="I38" s="39"/>
      <c r="J38" s="39"/>
      <c r="K38" s="39"/>
      <c r="L38" s="39">
        <v>45</v>
      </c>
      <c r="M38" s="39"/>
      <c r="N38" s="39"/>
    </row>
    <row r="39" spans="1:14" s="17" customFormat="1" ht="15.75" x14ac:dyDescent="0.2">
      <c r="A39" s="39">
        <v>27</v>
      </c>
      <c r="B39" s="43" t="s">
        <v>356</v>
      </c>
      <c r="C39" s="39" t="s">
        <v>229</v>
      </c>
      <c r="D39" s="39">
        <v>2</v>
      </c>
      <c r="E39" s="39">
        <v>45</v>
      </c>
      <c r="F39" s="39">
        <v>15</v>
      </c>
      <c r="G39" s="39">
        <v>28</v>
      </c>
      <c r="H39" s="39">
        <v>2</v>
      </c>
      <c r="I39" s="39"/>
      <c r="J39" s="39"/>
      <c r="K39" s="39"/>
      <c r="L39" s="39">
        <v>45</v>
      </c>
      <c r="M39" s="39"/>
      <c r="N39" s="39"/>
    </row>
    <row r="40" spans="1:14" s="16" customFormat="1" ht="15.75" x14ac:dyDescent="0.2">
      <c r="A40" s="12" t="s">
        <v>94</v>
      </c>
      <c r="B40" s="36" t="s">
        <v>357</v>
      </c>
      <c r="C40" s="12"/>
      <c r="D40" s="12">
        <f>D41+D42</f>
        <v>4</v>
      </c>
      <c r="E40" s="12">
        <f>L40+M40</f>
        <v>90</v>
      </c>
      <c r="F40" s="12">
        <f t="shared" ref="F40:K40" si="4">F41+F42</f>
        <v>30</v>
      </c>
      <c r="G40" s="12">
        <f t="shared" si="4"/>
        <v>56</v>
      </c>
      <c r="H40" s="12">
        <f t="shared" si="4"/>
        <v>4</v>
      </c>
      <c r="I40" s="12">
        <f t="shared" si="4"/>
        <v>0</v>
      </c>
      <c r="J40" s="12">
        <f t="shared" si="4"/>
        <v>0</v>
      </c>
      <c r="K40" s="12">
        <f t="shared" si="4"/>
        <v>0</v>
      </c>
      <c r="L40" s="12">
        <f>SUM(L41:L43)</f>
        <v>90</v>
      </c>
      <c r="M40" s="12">
        <f>M41+M42</f>
        <v>0</v>
      </c>
      <c r="N40" s="12"/>
    </row>
    <row r="41" spans="1:14" s="16" customFormat="1" ht="15.75" x14ac:dyDescent="0.2">
      <c r="A41" s="39">
        <v>28</v>
      </c>
      <c r="B41" s="43" t="s">
        <v>352</v>
      </c>
      <c r="C41" s="39" t="s">
        <v>229</v>
      </c>
      <c r="D41" s="39">
        <v>2</v>
      </c>
      <c r="E41" s="39">
        <v>45</v>
      </c>
      <c r="F41" s="39">
        <v>15</v>
      </c>
      <c r="G41" s="39">
        <v>28</v>
      </c>
      <c r="H41" s="39">
        <v>2</v>
      </c>
      <c r="I41" s="39"/>
      <c r="J41" s="39"/>
      <c r="K41" s="39"/>
      <c r="L41" s="39">
        <v>45</v>
      </c>
      <c r="M41" s="39"/>
      <c r="N41" s="39"/>
    </row>
    <row r="42" spans="1:14" s="17" customFormat="1" ht="31.5" x14ac:dyDescent="0.2">
      <c r="A42" s="39">
        <v>29</v>
      </c>
      <c r="B42" s="43" t="s">
        <v>359</v>
      </c>
      <c r="C42" s="39" t="s">
        <v>229</v>
      </c>
      <c r="D42" s="39">
        <v>2</v>
      </c>
      <c r="E42" s="39">
        <v>45</v>
      </c>
      <c r="F42" s="39">
        <v>15</v>
      </c>
      <c r="G42" s="39">
        <v>28</v>
      </c>
      <c r="H42" s="39">
        <v>2</v>
      </c>
      <c r="I42" s="39"/>
      <c r="J42" s="39"/>
      <c r="K42" s="39"/>
      <c r="L42" s="39">
        <v>45</v>
      </c>
      <c r="M42" s="39"/>
      <c r="N42" s="39"/>
    </row>
    <row r="43" spans="1:14" s="17" customFormat="1" ht="15.75" x14ac:dyDescent="0.2">
      <c r="A43" s="39">
        <v>30</v>
      </c>
      <c r="B43" s="43" t="s">
        <v>246</v>
      </c>
      <c r="C43" s="39"/>
      <c r="D43" s="39">
        <v>2</v>
      </c>
      <c r="E43" s="39">
        <v>30</v>
      </c>
      <c r="F43" s="39">
        <v>28</v>
      </c>
      <c r="G43" s="39">
        <v>0</v>
      </c>
      <c r="H43" s="39">
        <v>2</v>
      </c>
      <c r="I43" s="39"/>
      <c r="J43" s="39"/>
      <c r="K43" s="39"/>
      <c r="L43" s="39"/>
      <c r="M43" s="39"/>
      <c r="N43" s="39"/>
    </row>
    <row r="44" spans="1:14" s="16" customFormat="1" ht="15.75" x14ac:dyDescent="0.2">
      <c r="A44" s="39">
        <v>31</v>
      </c>
      <c r="B44" s="43" t="s">
        <v>247</v>
      </c>
      <c r="C44" s="39"/>
      <c r="D44" s="39">
        <v>2</v>
      </c>
      <c r="E44" s="39">
        <v>30</v>
      </c>
      <c r="F44" s="39">
        <v>28</v>
      </c>
      <c r="G44" s="39">
        <v>0</v>
      </c>
      <c r="H44" s="39">
        <v>2</v>
      </c>
      <c r="I44" s="39"/>
      <c r="J44" s="39"/>
      <c r="K44" s="39"/>
      <c r="L44" s="39"/>
      <c r="M44" s="39"/>
      <c r="N44" s="39"/>
    </row>
    <row r="45" spans="1:14" s="17" customFormat="1" ht="31.5" customHeight="1" x14ac:dyDescent="0.2">
      <c r="A45" s="12" t="s">
        <v>59</v>
      </c>
      <c r="B45" s="36" t="s">
        <v>62</v>
      </c>
      <c r="C45" s="12"/>
      <c r="D45" s="12">
        <f t="shared" ref="D45:M45" si="5">D46</f>
        <v>10</v>
      </c>
      <c r="E45" s="12">
        <f t="shared" si="5"/>
        <v>450</v>
      </c>
      <c r="F45" s="12">
        <f t="shared" si="5"/>
        <v>0</v>
      </c>
      <c r="G45" s="12">
        <f t="shared" si="5"/>
        <v>450</v>
      </c>
      <c r="H45" s="12">
        <f t="shared" si="5"/>
        <v>0</v>
      </c>
      <c r="I45" s="12">
        <f t="shared" si="5"/>
        <v>0</v>
      </c>
      <c r="J45" s="12">
        <f t="shared" si="5"/>
        <v>0</v>
      </c>
      <c r="K45" s="12">
        <f t="shared" si="5"/>
        <v>0</v>
      </c>
      <c r="L45" s="12">
        <f t="shared" si="5"/>
        <v>0</v>
      </c>
      <c r="M45" s="12">
        <f t="shared" si="5"/>
        <v>450</v>
      </c>
      <c r="N45" s="12"/>
    </row>
    <row r="46" spans="1:14" s="80" customFormat="1" ht="18.75" customHeight="1" x14ac:dyDescent="0.25">
      <c r="A46" s="39">
        <v>32</v>
      </c>
      <c r="B46" s="43" t="s">
        <v>230</v>
      </c>
      <c r="C46" s="39" t="s">
        <v>5</v>
      </c>
      <c r="D46" s="39">
        <v>10</v>
      </c>
      <c r="E46" s="39">
        <v>450</v>
      </c>
      <c r="F46" s="39">
        <v>0</v>
      </c>
      <c r="G46" s="39">
        <f>E46</f>
        <v>450</v>
      </c>
      <c r="H46" s="39">
        <v>0</v>
      </c>
      <c r="I46" s="39"/>
      <c r="J46" s="39"/>
      <c r="K46" s="39"/>
      <c r="L46" s="39"/>
      <c r="M46" s="39">
        <f>E46</f>
        <v>450</v>
      </c>
      <c r="N46" s="39"/>
    </row>
    <row r="47" spans="1:14" s="80" customFormat="1" ht="18.75" customHeight="1" x14ac:dyDescent="0.25">
      <c r="A47" s="12" t="s">
        <v>63</v>
      </c>
      <c r="B47" s="36" t="s">
        <v>566</v>
      </c>
      <c r="C47" s="39" t="s">
        <v>229</v>
      </c>
      <c r="D47" s="12">
        <v>5</v>
      </c>
      <c r="E47" s="12">
        <v>150</v>
      </c>
      <c r="F47" s="12">
        <v>0</v>
      </c>
      <c r="G47" s="12">
        <v>150</v>
      </c>
      <c r="H47" s="12">
        <v>0</v>
      </c>
      <c r="I47" s="12"/>
      <c r="J47" s="12"/>
      <c r="K47" s="12"/>
      <c r="L47" s="12"/>
      <c r="M47" s="12">
        <v>150</v>
      </c>
      <c r="N47" s="12"/>
    </row>
    <row r="48" spans="1:14" s="80" customFormat="1" ht="18.75" customHeight="1" x14ac:dyDescent="0.25">
      <c r="A48" s="301" t="s">
        <v>15</v>
      </c>
      <c r="B48" s="301"/>
      <c r="C48" s="12"/>
      <c r="D48" s="12">
        <f t="shared" ref="D48:M48" si="6">D47+D45+D17+D9</f>
        <v>79</v>
      </c>
      <c r="E48" s="12">
        <f t="shared" si="6"/>
        <v>1935</v>
      </c>
      <c r="F48" s="12">
        <f t="shared" si="6"/>
        <v>532</v>
      </c>
      <c r="G48" s="12">
        <f t="shared" si="6"/>
        <v>1325</v>
      </c>
      <c r="H48" s="12">
        <f t="shared" si="6"/>
        <v>78</v>
      </c>
      <c r="I48" s="12">
        <f t="shared" si="6"/>
        <v>540</v>
      </c>
      <c r="J48" s="12">
        <f t="shared" si="6"/>
        <v>330</v>
      </c>
      <c r="K48" s="12">
        <f t="shared" si="6"/>
        <v>225</v>
      </c>
      <c r="L48" s="12">
        <f t="shared" si="6"/>
        <v>240</v>
      </c>
      <c r="M48" s="12">
        <f t="shared" si="6"/>
        <v>600</v>
      </c>
      <c r="N48" s="12"/>
    </row>
    <row r="49" spans="1:15" s="80" customFormat="1" ht="15.75" x14ac:dyDescent="0.25">
      <c r="C49" s="82"/>
    </row>
    <row r="50" spans="1:15" s="80" customFormat="1" ht="15.75" x14ac:dyDescent="0.25">
      <c r="A50" s="288" t="s">
        <v>563</v>
      </c>
      <c r="B50" s="288"/>
      <c r="C50" s="288"/>
      <c r="D50" s="288"/>
      <c r="E50" s="288"/>
      <c r="F50" s="288"/>
      <c r="G50" s="288"/>
      <c r="H50" s="288"/>
      <c r="I50" s="288"/>
      <c r="J50" s="288"/>
      <c r="K50" s="288"/>
      <c r="L50" s="288"/>
      <c r="M50" s="288"/>
      <c r="N50" s="288"/>
    </row>
    <row r="51" spans="1:15" s="80" customFormat="1" ht="15.75" x14ac:dyDescent="0.25">
      <c r="A51" s="150"/>
      <c r="B51" s="289"/>
      <c r="C51" s="289"/>
      <c r="D51" s="289"/>
      <c r="E51" s="289"/>
      <c r="F51" s="289"/>
      <c r="G51" s="289"/>
      <c r="H51" s="289"/>
      <c r="I51" s="289"/>
      <c r="J51" s="289"/>
      <c r="K51" s="289"/>
      <c r="L51" s="289"/>
      <c r="M51" s="289"/>
      <c r="N51" s="289"/>
    </row>
    <row r="52" spans="1:15" s="80" customFormat="1" ht="15.75" x14ac:dyDescent="0.25">
      <c r="A52" s="82"/>
      <c r="C52" s="82"/>
      <c r="D52" s="82"/>
      <c r="E52" s="82"/>
      <c r="F52" s="82"/>
      <c r="G52" s="82"/>
      <c r="H52" s="82"/>
      <c r="I52" s="82"/>
      <c r="J52" s="82"/>
      <c r="K52" s="83"/>
      <c r="L52" s="83"/>
      <c r="M52" s="83"/>
    </row>
    <row r="53" spans="1:15" s="80" customFormat="1" ht="15.75" x14ac:dyDescent="0.25">
      <c r="A53" s="82"/>
      <c r="C53" s="82"/>
      <c r="D53" s="82"/>
      <c r="E53" s="82"/>
      <c r="F53" s="82"/>
      <c r="G53" s="82"/>
      <c r="H53" s="82"/>
      <c r="I53" s="82"/>
      <c r="J53" s="82"/>
      <c r="K53" s="83"/>
      <c r="L53" s="83"/>
      <c r="M53" s="83"/>
      <c r="O53" s="80" t="s">
        <v>624</v>
      </c>
    </row>
    <row r="54" spans="1:15" s="80" customFormat="1" ht="15.75" x14ac:dyDescent="0.25">
      <c r="A54" s="82"/>
      <c r="C54" s="82"/>
      <c r="D54" s="82"/>
      <c r="E54" s="82"/>
      <c r="F54" s="82"/>
      <c r="G54" s="82"/>
      <c r="H54" s="82"/>
      <c r="I54" s="82"/>
      <c r="J54" s="82"/>
      <c r="K54" s="83"/>
      <c r="L54" s="83"/>
      <c r="M54" s="83"/>
    </row>
    <row r="55" spans="1:15" s="80" customFormat="1" ht="15.75" x14ac:dyDescent="0.25">
      <c r="A55" s="82"/>
      <c r="C55" s="82"/>
      <c r="D55" s="82"/>
      <c r="E55" s="82"/>
      <c r="F55" s="82"/>
      <c r="G55" s="82"/>
      <c r="H55" s="82"/>
      <c r="I55" s="82"/>
      <c r="J55" s="82"/>
      <c r="K55" s="83"/>
      <c r="L55" s="83"/>
      <c r="M55" s="83"/>
    </row>
    <row r="56" spans="1:15" s="80" customFormat="1" ht="15.75" x14ac:dyDescent="0.25">
      <c r="A56" s="82"/>
      <c r="C56" s="82"/>
      <c r="D56" s="82"/>
      <c r="E56" s="82"/>
      <c r="F56" s="82"/>
      <c r="G56" s="82"/>
      <c r="H56" s="82"/>
      <c r="I56" s="82"/>
      <c r="J56" s="82"/>
      <c r="K56" s="83"/>
      <c r="L56" s="83"/>
      <c r="M56" s="83"/>
    </row>
    <row r="57" spans="1:15" s="80" customFormat="1" ht="15.75" x14ac:dyDescent="0.25">
      <c r="A57" s="82"/>
      <c r="C57" s="82"/>
      <c r="D57" s="82"/>
      <c r="E57" s="82"/>
      <c r="F57" s="82"/>
      <c r="G57" s="82"/>
      <c r="H57" s="82"/>
      <c r="I57" s="82"/>
      <c r="J57" s="82"/>
      <c r="K57" s="83"/>
      <c r="L57" s="83"/>
      <c r="M57" s="83"/>
    </row>
    <row r="58" spans="1:15" s="80" customFormat="1" ht="15.75" x14ac:dyDescent="0.25">
      <c r="A58" s="82"/>
      <c r="C58" s="82"/>
      <c r="D58" s="82"/>
      <c r="E58" s="82"/>
      <c r="F58" s="82"/>
      <c r="G58" s="82"/>
      <c r="H58" s="82"/>
      <c r="I58" s="82"/>
      <c r="J58" s="82"/>
      <c r="K58" s="83"/>
      <c r="L58" s="83"/>
      <c r="M58" s="83"/>
    </row>
    <row r="59" spans="1:15" s="80" customFormat="1" ht="15.75" x14ac:dyDescent="0.25">
      <c r="A59" s="82"/>
      <c r="C59" s="82"/>
      <c r="D59" s="82"/>
      <c r="E59" s="82"/>
      <c r="F59" s="82"/>
      <c r="G59" s="82"/>
      <c r="H59" s="82"/>
      <c r="I59" s="82"/>
      <c r="J59" s="82"/>
      <c r="K59" s="83"/>
      <c r="L59" s="83"/>
      <c r="M59" s="83"/>
    </row>
    <row r="60" spans="1:15" s="80" customFormat="1" ht="15.75" x14ac:dyDescent="0.25">
      <c r="A60" s="82"/>
      <c r="C60" s="82"/>
      <c r="D60" s="82"/>
      <c r="E60" s="82"/>
      <c r="F60" s="82"/>
      <c r="G60" s="82"/>
      <c r="H60" s="82"/>
      <c r="I60" s="82"/>
      <c r="J60" s="82"/>
      <c r="K60" s="83"/>
      <c r="L60" s="83"/>
      <c r="M60" s="83"/>
    </row>
    <row r="61" spans="1:15" s="80" customFormat="1" ht="15.75" x14ac:dyDescent="0.25">
      <c r="A61" s="82"/>
      <c r="C61" s="82"/>
      <c r="D61" s="82"/>
      <c r="E61" s="82"/>
      <c r="F61" s="82"/>
      <c r="G61" s="82"/>
      <c r="H61" s="82"/>
      <c r="I61" s="82"/>
      <c r="J61" s="82"/>
      <c r="K61" s="83"/>
      <c r="L61" s="83"/>
      <c r="M61" s="83"/>
    </row>
    <row r="62" spans="1:15" s="80" customFormat="1" ht="15.75" x14ac:dyDescent="0.25">
      <c r="A62" s="82"/>
      <c r="C62" s="82"/>
      <c r="D62" s="82"/>
      <c r="E62" s="82"/>
      <c r="F62" s="82"/>
      <c r="G62" s="82"/>
      <c r="H62" s="82"/>
      <c r="I62" s="82"/>
      <c r="J62" s="82"/>
      <c r="K62" s="83"/>
      <c r="L62" s="83"/>
      <c r="M62" s="83"/>
    </row>
    <row r="63" spans="1:15" s="80" customFormat="1" ht="15.75" x14ac:dyDescent="0.25">
      <c r="A63" s="82"/>
      <c r="C63" s="82"/>
      <c r="D63" s="82"/>
      <c r="E63" s="82"/>
      <c r="F63" s="82"/>
      <c r="G63" s="82"/>
      <c r="H63" s="82"/>
      <c r="I63" s="82"/>
      <c r="J63" s="82"/>
      <c r="K63" s="83"/>
      <c r="L63" s="83"/>
      <c r="M63" s="83"/>
    </row>
    <row r="64" spans="1:15" s="80" customFormat="1" ht="15.75" x14ac:dyDescent="0.25">
      <c r="A64" s="82"/>
      <c r="C64" s="82"/>
      <c r="D64" s="82"/>
      <c r="E64" s="82"/>
      <c r="F64" s="82"/>
      <c r="G64" s="82"/>
      <c r="H64" s="82"/>
      <c r="I64" s="82"/>
      <c r="J64" s="82"/>
      <c r="K64" s="83"/>
      <c r="L64" s="83"/>
      <c r="M64" s="83"/>
    </row>
    <row r="65" spans="1:13" s="80" customFormat="1" ht="15.75" x14ac:dyDescent="0.25">
      <c r="A65" s="82"/>
      <c r="C65" s="82"/>
      <c r="D65" s="82"/>
      <c r="E65" s="82"/>
      <c r="F65" s="82"/>
      <c r="G65" s="82"/>
      <c r="H65" s="82"/>
      <c r="I65" s="82"/>
      <c r="J65" s="82"/>
      <c r="K65" s="83"/>
      <c r="L65" s="83"/>
      <c r="M65" s="83"/>
    </row>
    <row r="66" spans="1:13" s="80" customFormat="1" ht="15.75" x14ac:dyDescent="0.25">
      <c r="A66" s="82"/>
      <c r="C66" s="82"/>
      <c r="D66" s="82"/>
      <c r="E66" s="82"/>
      <c r="F66" s="82"/>
      <c r="G66" s="82"/>
      <c r="H66" s="82"/>
      <c r="I66" s="82"/>
      <c r="J66" s="82"/>
      <c r="K66" s="83"/>
      <c r="L66" s="83"/>
      <c r="M66" s="83"/>
    </row>
    <row r="67" spans="1:13" s="80" customFormat="1" ht="15.75" x14ac:dyDescent="0.25">
      <c r="A67" s="82"/>
      <c r="C67" s="82"/>
      <c r="D67" s="82"/>
      <c r="E67" s="82"/>
      <c r="F67" s="82"/>
      <c r="G67" s="82"/>
      <c r="H67" s="82"/>
      <c r="I67" s="82"/>
      <c r="J67" s="82"/>
      <c r="K67" s="83"/>
      <c r="L67" s="83"/>
      <c r="M67" s="83"/>
    </row>
    <row r="68" spans="1:13" s="80" customFormat="1" ht="15.75" x14ac:dyDescent="0.25">
      <c r="A68" s="82"/>
      <c r="C68" s="82"/>
      <c r="D68" s="82"/>
      <c r="E68" s="82"/>
      <c r="F68" s="82"/>
      <c r="G68" s="82"/>
      <c r="H68" s="82"/>
      <c r="I68" s="82"/>
      <c r="J68" s="82"/>
      <c r="K68" s="83"/>
      <c r="L68" s="83"/>
      <c r="M68" s="83"/>
    </row>
    <row r="69" spans="1:13" s="80" customFormat="1" ht="15.75" x14ac:dyDescent="0.25">
      <c r="A69" s="82"/>
      <c r="C69" s="82"/>
      <c r="D69" s="82"/>
      <c r="E69" s="82"/>
      <c r="F69" s="82"/>
      <c r="G69" s="82"/>
      <c r="H69" s="82"/>
      <c r="I69" s="82"/>
      <c r="J69" s="82"/>
      <c r="K69" s="83"/>
      <c r="L69" s="83"/>
      <c r="M69" s="83"/>
    </row>
    <row r="70" spans="1:13" s="80" customFormat="1" ht="15.75" x14ac:dyDescent="0.25">
      <c r="A70" s="82"/>
      <c r="C70" s="82"/>
      <c r="D70" s="82"/>
      <c r="E70" s="82"/>
      <c r="F70" s="82"/>
      <c r="G70" s="82"/>
      <c r="H70" s="82"/>
      <c r="I70" s="82"/>
      <c r="J70" s="82"/>
      <c r="K70" s="83"/>
      <c r="L70" s="83"/>
      <c r="M70" s="83"/>
    </row>
    <row r="71" spans="1:13" s="80" customFormat="1" ht="15.75" x14ac:dyDescent="0.25">
      <c r="A71" s="82"/>
      <c r="C71" s="82"/>
      <c r="D71" s="82"/>
      <c r="E71" s="82"/>
      <c r="F71" s="82"/>
      <c r="G71" s="82"/>
      <c r="H71" s="82"/>
      <c r="I71" s="82"/>
      <c r="J71" s="82"/>
      <c r="K71" s="83"/>
      <c r="L71" s="83"/>
      <c r="M71" s="83"/>
    </row>
  </sheetData>
  <mergeCells count="14">
    <mergeCell ref="A1:H1"/>
    <mergeCell ref="A2:H2"/>
    <mergeCell ref="A3:H3"/>
    <mergeCell ref="A4:M4"/>
    <mergeCell ref="A5:N5"/>
    <mergeCell ref="A50:N50"/>
    <mergeCell ref="B51:N51"/>
    <mergeCell ref="A7:A8"/>
    <mergeCell ref="B7:B8"/>
    <mergeCell ref="D7:D8"/>
    <mergeCell ref="E7:H7"/>
    <mergeCell ref="C7:C8"/>
    <mergeCell ref="N7:N8"/>
    <mergeCell ref="A48:B48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C963B-B724-442B-93AD-A436187418DE}">
  <dimension ref="A1:P71"/>
  <sheetViews>
    <sheetView topLeftCell="A36" zoomScaleNormal="100" workbookViewId="0">
      <selection activeCell="H61" sqref="H61"/>
    </sheetView>
  </sheetViews>
  <sheetFormatPr defaultColWidth="9" defaultRowHeight="15" x14ac:dyDescent="0.2"/>
  <cols>
    <col min="1" max="1" width="4.75" style="19" customWidth="1"/>
    <col min="2" max="2" width="35.75" style="20" customWidth="1"/>
    <col min="3" max="3" width="8.5" style="19" customWidth="1"/>
    <col min="4" max="4" width="7.75" style="19" customWidth="1"/>
    <col min="5" max="5" width="6.875" style="19" customWidth="1"/>
    <col min="6" max="6" width="6.125" style="19" customWidth="1"/>
    <col min="7" max="7" width="6" style="19" customWidth="1"/>
    <col min="8" max="8" width="7.25" style="19" customWidth="1"/>
    <col min="9" max="10" width="8" style="19" customWidth="1"/>
    <col min="11" max="13" width="8" style="21" customWidth="1"/>
    <col min="14" max="14" width="4.75" style="20" customWidth="1"/>
    <col min="15" max="16" width="9" style="20"/>
    <col min="17" max="17" width="18.125" style="20" customWidth="1"/>
    <col min="18" max="16384" width="9" style="20"/>
  </cols>
  <sheetData>
    <row r="1" spans="1:16" s="3" customFormat="1" ht="15.75" x14ac:dyDescent="0.25">
      <c r="A1" s="302" t="s">
        <v>0</v>
      </c>
      <c r="B1" s="302"/>
      <c r="C1" s="302"/>
      <c r="D1" s="302"/>
      <c r="E1" s="302"/>
      <c r="F1" s="302"/>
      <c r="G1" s="302"/>
      <c r="H1" s="302"/>
      <c r="I1" s="1"/>
      <c r="J1" s="2"/>
      <c r="K1" s="1"/>
      <c r="L1" s="2"/>
      <c r="M1" s="1"/>
    </row>
    <row r="2" spans="1:16" s="3" customFormat="1" ht="15" customHeight="1" x14ac:dyDescent="0.25">
      <c r="A2" s="302" t="s">
        <v>268</v>
      </c>
      <c r="B2" s="302"/>
      <c r="C2" s="302"/>
      <c r="D2" s="302"/>
      <c r="E2" s="302"/>
      <c r="F2" s="302"/>
      <c r="G2" s="302"/>
      <c r="H2" s="302"/>
      <c r="I2" s="1"/>
      <c r="J2" s="2"/>
      <c r="K2" s="1"/>
      <c r="L2" s="2"/>
      <c r="M2" s="1"/>
    </row>
    <row r="3" spans="1:16" s="3" customFormat="1" ht="7.5" customHeight="1" x14ac:dyDescent="0.25">
      <c r="A3" s="303" t="s">
        <v>2</v>
      </c>
      <c r="B3" s="304"/>
      <c r="C3" s="304"/>
      <c r="D3" s="304"/>
      <c r="E3" s="304"/>
      <c r="F3" s="304"/>
      <c r="G3" s="304"/>
      <c r="H3" s="304"/>
      <c r="I3" s="1"/>
      <c r="J3" s="2"/>
      <c r="K3" s="1"/>
      <c r="L3" s="2"/>
      <c r="M3" s="1"/>
    </row>
    <row r="4" spans="1:16" s="3" customFormat="1" ht="27.75" customHeight="1" x14ac:dyDescent="0.35">
      <c r="A4" s="305" t="s">
        <v>618</v>
      </c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4"/>
      <c r="O4" s="4"/>
      <c r="P4" s="4"/>
    </row>
    <row r="5" spans="1:16" s="6" customFormat="1" ht="30" customHeight="1" x14ac:dyDescent="0.35">
      <c r="A5" s="306" t="s">
        <v>646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5"/>
      <c r="P5" s="5"/>
    </row>
    <row r="6" spans="1:16" s="7" customFormat="1" ht="23.25" customHeight="1" x14ac:dyDescent="0.2">
      <c r="A6" s="7" t="s">
        <v>296</v>
      </c>
      <c r="C6" s="8"/>
      <c r="D6" s="8"/>
      <c r="E6" s="8"/>
      <c r="F6" s="8"/>
      <c r="G6" s="8"/>
      <c r="H6" s="8"/>
      <c r="I6" s="9"/>
      <c r="J6" s="9" t="s">
        <v>69</v>
      </c>
      <c r="K6" s="8"/>
      <c r="L6" s="8"/>
      <c r="M6" s="9"/>
      <c r="N6" s="15"/>
    </row>
    <row r="7" spans="1:16" s="8" customFormat="1" ht="27.75" customHeight="1" x14ac:dyDescent="0.2">
      <c r="A7" s="311" t="s">
        <v>5</v>
      </c>
      <c r="B7" s="332" t="s">
        <v>6</v>
      </c>
      <c r="C7" s="301" t="s">
        <v>225</v>
      </c>
      <c r="D7" s="301" t="s">
        <v>70</v>
      </c>
      <c r="E7" s="301" t="s">
        <v>71</v>
      </c>
      <c r="F7" s="301"/>
      <c r="G7" s="301"/>
      <c r="H7" s="301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331" t="s">
        <v>467</v>
      </c>
    </row>
    <row r="8" spans="1:16" s="8" customFormat="1" ht="63" x14ac:dyDescent="0.2">
      <c r="A8" s="311"/>
      <c r="B8" s="332"/>
      <c r="C8" s="301"/>
      <c r="D8" s="311"/>
      <c r="E8" s="10" t="s">
        <v>15</v>
      </c>
      <c r="F8" s="12" t="s">
        <v>16</v>
      </c>
      <c r="G8" s="12" t="s">
        <v>17</v>
      </c>
      <c r="H8" s="12" t="s">
        <v>18</v>
      </c>
      <c r="I8" s="12" t="s">
        <v>537</v>
      </c>
      <c r="J8" s="12" t="s">
        <v>99</v>
      </c>
      <c r="K8" s="12" t="s">
        <v>538</v>
      </c>
      <c r="L8" s="12" t="s">
        <v>473</v>
      </c>
      <c r="M8" s="12" t="s">
        <v>539</v>
      </c>
      <c r="N8" s="331"/>
    </row>
    <row r="9" spans="1:16" s="16" customFormat="1" ht="15.75" x14ac:dyDescent="0.2">
      <c r="A9" s="12" t="s">
        <v>19</v>
      </c>
      <c r="B9" s="50" t="s">
        <v>20</v>
      </c>
      <c r="C9" s="12"/>
      <c r="D9" s="12">
        <f>SUM(D10:D16)</f>
        <v>19</v>
      </c>
      <c r="E9" s="12">
        <f t="shared" ref="E9:M9" si="0">SUM(E10:E16)</f>
        <v>435</v>
      </c>
      <c r="F9" s="12">
        <f t="shared" si="0"/>
        <v>157</v>
      </c>
      <c r="G9" s="12">
        <f t="shared" si="0"/>
        <v>255</v>
      </c>
      <c r="H9" s="12">
        <f t="shared" si="0"/>
        <v>23</v>
      </c>
      <c r="I9" s="12">
        <f t="shared" si="0"/>
        <v>165</v>
      </c>
      <c r="J9" s="12">
        <f t="shared" si="0"/>
        <v>270</v>
      </c>
      <c r="K9" s="12">
        <f t="shared" si="0"/>
        <v>0</v>
      </c>
      <c r="L9" s="12">
        <f t="shared" si="0"/>
        <v>0</v>
      </c>
      <c r="M9" s="12">
        <f t="shared" si="0"/>
        <v>0</v>
      </c>
      <c r="N9" s="74"/>
    </row>
    <row r="10" spans="1:16" s="17" customFormat="1" ht="15.75" x14ac:dyDescent="0.2">
      <c r="A10" s="39">
        <v>1</v>
      </c>
      <c r="B10" s="43" t="s">
        <v>348</v>
      </c>
      <c r="C10" s="37" t="s">
        <v>227</v>
      </c>
      <c r="D10" s="39">
        <v>5</v>
      </c>
      <c r="E10" s="39">
        <v>75</v>
      </c>
      <c r="F10" s="39">
        <v>41</v>
      </c>
      <c r="G10" s="39">
        <v>29</v>
      </c>
      <c r="H10" s="39">
        <v>5</v>
      </c>
      <c r="I10" s="39"/>
      <c r="J10" s="39">
        <v>75</v>
      </c>
      <c r="K10" s="39"/>
      <c r="L10" s="39"/>
      <c r="M10" s="39"/>
      <c r="N10" s="39"/>
    </row>
    <row r="11" spans="1:16" s="17" customFormat="1" ht="15.75" x14ac:dyDescent="0.2">
      <c r="A11" s="39">
        <v>2</v>
      </c>
      <c r="B11" s="43" t="s">
        <v>24</v>
      </c>
      <c r="C11" s="37" t="s">
        <v>229</v>
      </c>
      <c r="D11" s="39">
        <v>3</v>
      </c>
      <c r="E11" s="39">
        <v>75</v>
      </c>
      <c r="F11" s="39">
        <v>15</v>
      </c>
      <c r="G11" s="39">
        <v>58</v>
      </c>
      <c r="H11" s="39">
        <v>2</v>
      </c>
      <c r="I11" s="39"/>
      <c r="J11" s="39">
        <v>75</v>
      </c>
      <c r="K11" s="39"/>
      <c r="L11" s="39"/>
      <c r="M11" s="39"/>
      <c r="N11" s="39"/>
    </row>
    <row r="12" spans="1:16" s="17" customFormat="1" ht="15.75" x14ac:dyDescent="0.2">
      <c r="A12" s="39">
        <v>3</v>
      </c>
      <c r="B12" s="43" t="s">
        <v>22</v>
      </c>
      <c r="C12" s="37" t="s">
        <v>227</v>
      </c>
      <c r="D12" s="39">
        <v>2</v>
      </c>
      <c r="E12" s="39">
        <v>30</v>
      </c>
      <c r="F12" s="39">
        <v>18</v>
      </c>
      <c r="G12" s="39">
        <v>10</v>
      </c>
      <c r="H12" s="39">
        <v>2</v>
      </c>
      <c r="I12" s="39">
        <v>30</v>
      </c>
      <c r="J12" s="39"/>
      <c r="K12" s="39"/>
      <c r="L12" s="39"/>
      <c r="M12" s="39"/>
      <c r="N12" s="39"/>
    </row>
    <row r="13" spans="1:16" s="17" customFormat="1" ht="15.75" x14ac:dyDescent="0.2">
      <c r="A13" s="39">
        <v>4</v>
      </c>
      <c r="B13" s="43" t="s">
        <v>23</v>
      </c>
      <c r="C13" s="37" t="s">
        <v>227</v>
      </c>
      <c r="D13" s="39">
        <v>2</v>
      </c>
      <c r="E13" s="39">
        <v>60</v>
      </c>
      <c r="F13" s="39">
        <v>5</v>
      </c>
      <c r="G13" s="39">
        <v>51</v>
      </c>
      <c r="H13" s="39">
        <v>4</v>
      </c>
      <c r="I13" s="39"/>
      <c r="J13" s="39">
        <v>60</v>
      </c>
      <c r="K13" s="39"/>
      <c r="L13" s="39"/>
      <c r="M13" s="39"/>
      <c r="N13" s="39"/>
    </row>
    <row r="14" spans="1:16" s="17" customFormat="1" ht="15.75" x14ac:dyDescent="0.2">
      <c r="A14" s="39">
        <v>5</v>
      </c>
      <c r="B14" s="43" t="s">
        <v>26</v>
      </c>
      <c r="C14" s="37" t="s">
        <v>229</v>
      </c>
      <c r="D14" s="39">
        <v>2</v>
      </c>
      <c r="E14" s="39">
        <v>60</v>
      </c>
      <c r="F14" s="39">
        <v>21</v>
      </c>
      <c r="G14" s="39">
        <v>36</v>
      </c>
      <c r="H14" s="39">
        <v>3</v>
      </c>
      <c r="I14" s="39">
        <v>60</v>
      </c>
      <c r="J14" s="39"/>
      <c r="K14" s="37"/>
      <c r="L14" s="37"/>
      <c r="M14" s="37"/>
      <c r="N14" s="37"/>
    </row>
    <row r="15" spans="1:16" s="17" customFormat="1" ht="15.75" x14ac:dyDescent="0.2">
      <c r="A15" s="39">
        <v>6</v>
      </c>
      <c r="B15" s="43" t="s">
        <v>27</v>
      </c>
      <c r="C15" s="37" t="s">
        <v>229</v>
      </c>
      <c r="D15" s="39">
        <v>2</v>
      </c>
      <c r="E15" s="39">
        <v>60</v>
      </c>
      <c r="F15" s="39">
        <v>21</v>
      </c>
      <c r="G15" s="39">
        <v>36</v>
      </c>
      <c r="H15" s="39">
        <v>3</v>
      </c>
      <c r="I15" s="39"/>
      <c r="J15" s="39">
        <v>60</v>
      </c>
      <c r="K15" s="37"/>
      <c r="L15" s="37"/>
      <c r="M15" s="37"/>
      <c r="N15" s="37"/>
    </row>
    <row r="16" spans="1:16" s="17" customFormat="1" ht="15.75" x14ac:dyDescent="0.2">
      <c r="A16" s="39">
        <v>7</v>
      </c>
      <c r="B16" s="43" t="s">
        <v>349</v>
      </c>
      <c r="C16" s="37" t="s">
        <v>227</v>
      </c>
      <c r="D16" s="39">
        <v>3</v>
      </c>
      <c r="E16" s="39">
        <v>75</v>
      </c>
      <c r="F16" s="39">
        <v>36</v>
      </c>
      <c r="G16" s="39">
        <v>35</v>
      </c>
      <c r="H16" s="39">
        <v>4</v>
      </c>
      <c r="I16" s="39">
        <v>75</v>
      </c>
      <c r="J16" s="39"/>
      <c r="K16" s="37"/>
      <c r="L16" s="37"/>
      <c r="M16" s="37"/>
      <c r="N16" s="37"/>
    </row>
    <row r="17" spans="1:14" s="16" customFormat="1" ht="15.75" x14ac:dyDescent="0.2">
      <c r="A17" s="28" t="s">
        <v>28</v>
      </c>
      <c r="B17" s="44" t="s">
        <v>269</v>
      </c>
      <c r="C17" s="30"/>
      <c r="D17" s="30">
        <f t="shared" ref="D17:M17" si="1">D18+D21+D44</f>
        <v>62</v>
      </c>
      <c r="E17" s="30">
        <f t="shared" si="1"/>
        <v>1395</v>
      </c>
      <c r="F17" s="30">
        <f t="shared" si="1"/>
        <v>465</v>
      </c>
      <c r="G17" s="30">
        <f t="shared" si="1"/>
        <v>856</v>
      </c>
      <c r="H17" s="30">
        <f t="shared" si="1"/>
        <v>74</v>
      </c>
      <c r="I17" s="30">
        <f t="shared" si="1"/>
        <v>300</v>
      </c>
      <c r="J17" s="30">
        <f t="shared" si="1"/>
        <v>255</v>
      </c>
      <c r="K17" s="30">
        <f t="shared" si="1"/>
        <v>315</v>
      </c>
      <c r="L17" s="30">
        <f t="shared" si="1"/>
        <v>435</v>
      </c>
      <c r="M17" s="30">
        <f t="shared" si="1"/>
        <v>90</v>
      </c>
      <c r="N17" s="12"/>
    </row>
    <row r="18" spans="1:14" s="17" customFormat="1" ht="15.75" x14ac:dyDescent="0.2">
      <c r="A18" s="28" t="s">
        <v>30</v>
      </c>
      <c r="B18" s="44" t="s">
        <v>168</v>
      </c>
      <c r="C18" s="30"/>
      <c r="D18" s="30">
        <f t="shared" ref="D18:M18" si="2">SUM(D19:D20)</f>
        <v>5</v>
      </c>
      <c r="E18" s="30">
        <f t="shared" si="2"/>
        <v>105</v>
      </c>
      <c r="F18" s="30">
        <f t="shared" si="2"/>
        <v>45</v>
      </c>
      <c r="G18" s="30">
        <f t="shared" si="2"/>
        <v>56</v>
      </c>
      <c r="H18" s="30">
        <f t="shared" si="2"/>
        <v>4</v>
      </c>
      <c r="I18" s="135">
        <f t="shared" si="2"/>
        <v>45</v>
      </c>
      <c r="J18" s="135">
        <f t="shared" si="2"/>
        <v>0</v>
      </c>
      <c r="K18" s="135">
        <f t="shared" si="2"/>
        <v>0</v>
      </c>
      <c r="L18" s="135">
        <f t="shared" si="2"/>
        <v>60</v>
      </c>
      <c r="M18" s="135">
        <f t="shared" si="2"/>
        <v>0</v>
      </c>
      <c r="N18" s="12"/>
    </row>
    <row r="19" spans="1:14" s="17" customFormat="1" ht="15.75" x14ac:dyDescent="0.2">
      <c r="A19" s="29">
        <v>8</v>
      </c>
      <c r="B19" s="66" t="s">
        <v>551</v>
      </c>
      <c r="C19" s="37" t="s">
        <v>449</v>
      </c>
      <c r="D19" s="37">
        <v>2</v>
      </c>
      <c r="E19" s="37">
        <v>45</v>
      </c>
      <c r="F19" s="37">
        <v>15</v>
      </c>
      <c r="G19" s="37">
        <v>28</v>
      </c>
      <c r="H19" s="37">
        <v>2</v>
      </c>
      <c r="I19" s="136">
        <v>45</v>
      </c>
      <c r="J19" s="136"/>
      <c r="K19" s="136"/>
      <c r="L19" s="136"/>
      <c r="M19" s="136"/>
      <c r="N19" s="39"/>
    </row>
    <row r="20" spans="1:14" s="17" customFormat="1" ht="15.75" x14ac:dyDescent="0.2">
      <c r="A20" s="29">
        <v>9</v>
      </c>
      <c r="B20" s="66" t="s">
        <v>272</v>
      </c>
      <c r="C20" s="37" t="s">
        <v>449</v>
      </c>
      <c r="D20" s="37">
        <v>3</v>
      </c>
      <c r="E20" s="37">
        <v>60</v>
      </c>
      <c r="F20" s="37">
        <v>30</v>
      </c>
      <c r="G20" s="37">
        <v>28</v>
      </c>
      <c r="H20" s="37">
        <v>2</v>
      </c>
      <c r="I20" s="29"/>
      <c r="J20" s="136"/>
      <c r="K20" s="136"/>
      <c r="L20" s="29">
        <v>60</v>
      </c>
      <c r="M20" s="136"/>
      <c r="N20" s="39"/>
    </row>
    <row r="21" spans="1:14" s="17" customFormat="1" ht="15.75" x14ac:dyDescent="0.2">
      <c r="A21" s="28" t="s">
        <v>41</v>
      </c>
      <c r="B21" s="44" t="s">
        <v>270</v>
      </c>
      <c r="C21" s="37"/>
      <c r="D21" s="30">
        <f t="shared" ref="D21:M21" si="3">SUM(D22:D43)</f>
        <v>54</v>
      </c>
      <c r="E21" s="30">
        <f t="shared" si="3"/>
        <v>1230</v>
      </c>
      <c r="F21" s="30">
        <f t="shared" si="3"/>
        <v>390</v>
      </c>
      <c r="G21" s="30">
        <f t="shared" si="3"/>
        <v>772</v>
      </c>
      <c r="H21" s="30">
        <f t="shared" si="3"/>
        <v>68</v>
      </c>
      <c r="I21" s="30">
        <f t="shared" si="3"/>
        <v>255</v>
      </c>
      <c r="J21" s="30">
        <f t="shared" si="3"/>
        <v>255</v>
      </c>
      <c r="K21" s="30">
        <f t="shared" si="3"/>
        <v>255</v>
      </c>
      <c r="L21" s="30">
        <f t="shared" si="3"/>
        <v>375</v>
      </c>
      <c r="M21" s="30">
        <f t="shared" si="3"/>
        <v>90</v>
      </c>
      <c r="N21" s="12"/>
    </row>
    <row r="22" spans="1:14" s="17" customFormat="1" ht="15.75" x14ac:dyDescent="0.2">
      <c r="A22" s="29">
        <v>10</v>
      </c>
      <c r="B22" s="79" t="s">
        <v>289</v>
      </c>
      <c r="C22" s="161" t="s">
        <v>449</v>
      </c>
      <c r="D22" s="161">
        <v>3</v>
      </c>
      <c r="E22" s="161">
        <v>75</v>
      </c>
      <c r="F22" s="161">
        <v>15</v>
      </c>
      <c r="G22" s="161">
        <v>57</v>
      </c>
      <c r="H22" s="37">
        <v>3</v>
      </c>
      <c r="I22" s="29">
        <v>75</v>
      </c>
      <c r="J22" s="29"/>
      <c r="K22" s="29"/>
      <c r="L22" s="29"/>
      <c r="M22" s="29"/>
      <c r="N22" s="12"/>
    </row>
    <row r="23" spans="1:14" s="16" customFormat="1" ht="15.75" x14ac:dyDescent="0.2">
      <c r="A23" s="29">
        <v>11</v>
      </c>
      <c r="B23" s="79" t="s">
        <v>273</v>
      </c>
      <c r="C23" s="37" t="s">
        <v>449</v>
      </c>
      <c r="D23" s="37">
        <v>2</v>
      </c>
      <c r="E23" s="37">
        <v>45</v>
      </c>
      <c r="F23" s="37">
        <v>15</v>
      </c>
      <c r="G23" s="37">
        <v>28</v>
      </c>
      <c r="H23" s="37">
        <v>2</v>
      </c>
      <c r="I23" s="29">
        <v>45</v>
      </c>
      <c r="J23" s="29"/>
      <c r="K23" s="29"/>
      <c r="L23" s="29"/>
      <c r="M23" s="29"/>
      <c r="N23" s="12"/>
    </row>
    <row r="24" spans="1:14" s="16" customFormat="1" ht="15.75" x14ac:dyDescent="0.2">
      <c r="A24" s="29">
        <v>12</v>
      </c>
      <c r="B24" s="79" t="s">
        <v>274</v>
      </c>
      <c r="C24" s="37" t="s">
        <v>449</v>
      </c>
      <c r="D24" s="37">
        <v>2</v>
      </c>
      <c r="E24" s="37">
        <v>45</v>
      </c>
      <c r="F24" s="37">
        <v>15</v>
      </c>
      <c r="G24" s="37">
        <v>24</v>
      </c>
      <c r="H24" s="37">
        <v>6</v>
      </c>
      <c r="I24" s="29">
        <v>45</v>
      </c>
      <c r="J24" s="29"/>
      <c r="K24" s="29"/>
      <c r="L24" s="29"/>
      <c r="M24" s="29"/>
      <c r="N24" s="30"/>
    </row>
    <row r="25" spans="1:14" s="17" customFormat="1" ht="15.75" x14ac:dyDescent="0.2">
      <c r="A25" s="29">
        <v>13</v>
      </c>
      <c r="B25" s="79" t="s">
        <v>275</v>
      </c>
      <c r="C25" s="37" t="s">
        <v>449</v>
      </c>
      <c r="D25" s="37">
        <v>2</v>
      </c>
      <c r="E25" s="37">
        <v>45</v>
      </c>
      <c r="F25" s="37">
        <v>15</v>
      </c>
      <c r="G25" s="37">
        <v>28</v>
      </c>
      <c r="H25" s="37">
        <v>2</v>
      </c>
      <c r="I25" s="29">
        <v>45</v>
      </c>
      <c r="J25" s="29"/>
      <c r="K25" s="29"/>
      <c r="L25" s="29"/>
      <c r="M25" s="29"/>
      <c r="N25" s="30"/>
    </row>
    <row r="26" spans="1:14" s="16" customFormat="1" ht="15.75" x14ac:dyDescent="0.2">
      <c r="A26" s="29">
        <v>14</v>
      </c>
      <c r="B26" s="79" t="s">
        <v>276</v>
      </c>
      <c r="C26" s="37" t="s">
        <v>449</v>
      </c>
      <c r="D26" s="37">
        <v>2</v>
      </c>
      <c r="E26" s="37">
        <v>45</v>
      </c>
      <c r="F26" s="37">
        <v>15</v>
      </c>
      <c r="G26" s="37">
        <v>28</v>
      </c>
      <c r="H26" s="37">
        <v>2</v>
      </c>
      <c r="I26" s="29">
        <v>45</v>
      </c>
      <c r="J26" s="29"/>
      <c r="K26" s="29"/>
      <c r="L26" s="29"/>
      <c r="M26" s="29"/>
      <c r="N26" s="30"/>
    </row>
    <row r="27" spans="1:14" s="16" customFormat="1" ht="15.75" x14ac:dyDescent="0.2">
      <c r="A27" s="29">
        <v>15</v>
      </c>
      <c r="B27" s="79" t="s">
        <v>290</v>
      </c>
      <c r="C27" s="161" t="s">
        <v>449</v>
      </c>
      <c r="D27" s="161">
        <v>3</v>
      </c>
      <c r="E27" s="161">
        <v>75</v>
      </c>
      <c r="F27" s="161">
        <v>15</v>
      </c>
      <c r="G27" s="161">
        <v>57</v>
      </c>
      <c r="H27" s="78">
        <v>3</v>
      </c>
      <c r="I27" s="29"/>
      <c r="J27" s="29">
        <v>75</v>
      </c>
      <c r="K27" s="29"/>
      <c r="L27" s="29"/>
      <c r="M27" s="29"/>
      <c r="N27" s="30"/>
    </row>
    <row r="28" spans="1:14" s="16" customFormat="1" ht="15.75" x14ac:dyDescent="0.2">
      <c r="A28" s="29">
        <v>16</v>
      </c>
      <c r="B28" s="79" t="s">
        <v>277</v>
      </c>
      <c r="C28" s="37" t="s">
        <v>449</v>
      </c>
      <c r="D28" s="37">
        <v>2</v>
      </c>
      <c r="E28" s="37">
        <v>45</v>
      </c>
      <c r="F28" s="37">
        <v>15</v>
      </c>
      <c r="G28" s="37">
        <v>28</v>
      </c>
      <c r="H28" s="37">
        <v>2</v>
      </c>
      <c r="I28" s="29"/>
      <c r="J28" s="29">
        <v>45</v>
      </c>
      <c r="K28" s="29"/>
      <c r="L28" s="29"/>
      <c r="M28" s="29"/>
      <c r="N28" s="30"/>
    </row>
    <row r="29" spans="1:14" s="16" customFormat="1" ht="15.75" x14ac:dyDescent="0.2">
      <c r="A29" s="29">
        <v>17</v>
      </c>
      <c r="B29" s="79" t="s">
        <v>278</v>
      </c>
      <c r="C29" s="37" t="s">
        <v>449</v>
      </c>
      <c r="D29" s="37">
        <v>2</v>
      </c>
      <c r="E29" s="78">
        <v>45</v>
      </c>
      <c r="F29" s="78">
        <v>15</v>
      </c>
      <c r="G29" s="78">
        <v>24</v>
      </c>
      <c r="H29" s="37">
        <v>6</v>
      </c>
      <c r="I29" s="29"/>
      <c r="J29" s="29">
        <v>45</v>
      </c>
      <c r="K29" s="29"/>
      <c r="L29" s="29"/>
      <c r="M29" s="29"/>
      <c r="N29" s="30"/>
    </row>
    <row r="30" spans="1:14" s="16" customFormat="1" ht="15.75" x14ac:dyDescent="0.2">
      <c r="A30" s="29">
        <v>18</v>
      </c>
      <c r="B30" s="79" t="s">
        <v>279</v>
      </c>
      <c r="C30" s="37" t="s">
        <v>449</v>
      </c>
      <c r="D30" s="37">
        <v>2</v>
      </c>
      <c r="E30" s="37">
        <v>45</v>
      </c>
      <c r="F30" s="37">
        <v>15</v>
      </c>
      <c r="G30" s="37">
        <v>28</v>
      </c>
      <c r="H30" s="37">
        <v>2</v>
      </c>
      <c r="I30" s="29"/>
      <c r="J30" s="29">
        <v>45</v>
      </c>
      <c r="K30" s="29"/>
      <c r="L30" s="29"/>
      <c r="M30" s="29"/>
      <c r="N30" s="46"/>
    </row>
    <row r="31" spans="1:14" s="16" customFormat="1" ht="15.75" x14ac:dyDescent="0.2">
      <c r="A31" s="29">
        <v>19</v>
      </c>
      <c r="B31" s="79" t="s">
        <v>280</v>
      </c>
      <c r="C31" s="37" t="s">
        <v>449</v>
      </c>
      <c r="D31" s="37">
        <v>2</v>
      </c>
      <c r="E31" s="37">
        <v>45</v>
      </c>
      <c r="F31" s="37">
        <v>15</v>
      </c>
      <c r="G31" s="37">
        <v>28</v>
      </c>
      <c r="H31" s="37">
        <v>2</v>
      </c>
      <c r="I31" s="29"/>
      <c r="J31" s="29">
        <v>45</v>
      </c>
      <c r="K31" s="29"/>
      <c r="L31" s="29"/>
      <c r="M31" s="29"/>
      <c r="N31" s="46"/>
    </row>
    <row r="32" spans="1:14" s="16" customFormat="1" ht="15.75" x14ac:dyDescent="0.2">
      <c r="A32" s="29">
        <v>20</v>
      </c>
      <c r="B32" s="79" t="s">
        <v>291</v>
      </c>
      <c r="C32" s="161" t="s">
        <v>449</v>
      </c>
      <c r="D32" s="161">
        <v>3</v>
      </c>
      <c r="E32" s="161">
        <v>75</v>
      </c>
      <c r="F32" s="161">
        <v>15</v>
      </c>
      <c r="G32" s="161">
        <v>57</v>
      </c>
      <c r="H32" s="37">
        <v>3</v>
      </c>
      <c r="I32" s="29"/>
      <c r="J32" s="29"/>
      <c r="K32" s="29">
        <v>75</v>
      </c>
      <c r="L32" s="29"/>
      <c r="M32" s="29"/>
      <c r="N32" s="37"/>
    </row>
    <row r="33" spans="1:15" s="16" customFormat="1" ht="15.75" x14ac:dyDescent="0.2">
      <c r="A33" s="29">
        <v>21</v>
      </c>
      <c r="B33" s="79" t="s">
        <v>281</v>
      </c>
      <c r="C33" s="37" t="s">
        <v>449</v>
      </c>
      <c r="D33" s="37">
        <v>2</v>
      </c>
      <c r="E33" s="37">
        <v>45</v>
      </c>
      <c r="F33" s="37">
        <v>15</v>
      </c>
      <c r="G33" s="37">
        <v>28</v>
      </c>
      <c r="H33" s="37">
        <v>2</v>
      </c>
      <c r="I33" s="29"/>
      <c r="J33" s="29"/>
      <c r="K33" s="29">
        <v>45</v>
      </c>
      <c r="L33" s="29"/>
      <c r="M33" s="29"/>
      <c r="N33" s="37"/>
    </row>
    <row r="34" spans="1:15" s="16" customFormat="1" ht="15.75" x14ac:dyDescent="0.2">
      <c r="A34" s="29">
        <v>22</v>
      </c>
      <c r="B34" s="79" t="s">
        <v>282</v>
      </c>
      <c r="C34" s="37" t="s">
        <v>449</v>
      </c>
      <c r="D34" s="37">
        <v>2</v>
      </c>
      <c r="E34" s="37">
        <v>45</v>
      </c>
      <c r="F34" s="37">
        <v>15</v>
      </c>
      <c r="G34" s="37">
        <v>24</v>
      </c>
      <c r="H34" s="37">
        <v>6</v>
      </c>
      <c r="I34" s="29"/>
      <c r="J34" s="29"/>
      <c r="K34" s="29">
        <v>45</v>
      </c>
      <c r="L34" s="29"/>
      <c r="M34" s="29"/>
      <c r="N34" s="37"/>
    </row>
    <row r="35" spans="1:15" s="16" customFormat="1" ht="15.75" x14ac:dyDescent="0.2">
      <c r="A35" s="29">
        <v>23</v>
      </c>
      <c r="B35" s="79" t="s">
        <v>634</v>
      </c>
      <c r="C35" s="37" t="s">
        <v>449</v>
      </c>
      <c r="D35" s="37">
        <v>2</v>
      </c>
      <c r="E35" s="37">
        <v>45</v>
      </c>
      <c r="F35" s="37">
        <v>15</v>
      </c>
      <c r="G35" s="37">
        <v>28</v>
      </c>
      <c r="H35" s="37">
        <v>2</v>
      </c>
      <c r="I35" s="29"/>
      <c r="J35" s="29"/>
      <c r="K35" s="29">
        <v>45</v>
      </c>
      <c r="L35" s="29"/>
      <c r="M35" s="29"/>
      <c r="N35" s="37"/>
    </row>
    <row r="36" spans="1:15" s="17" customFormat="1" ht="15.75" x14ac:dyDescent="0.2">
      <c r="A36" s="29">
        <v>24</v>
      </c>
      <c r="B36" s="79" t="s">
        <v>284</v>
      </c>
      <c r="C36" s="37" t="s">
        <v>449</v>
      </c>
      <c r="D36" s="37">
        <v>2</v>
      </c>
      <c r="E36" s="37">
        <v>45</v>
      </c>
      <c r="F36" s="37">
        <v>15</v>
      </c>
      <c r="G36" s="37">
        <v>28</v>
      </c>
      <c r="H36" s="37">
        <v>2</v>
      </c>
      <c r="I36" s="29"/>
      <c r="J36" s="29"/>
      <c r="K36" s="29">
        <v>45</v>
      </c>
      <c r="L36" s="29"/>
      <c r="M36" s="29"/>
      <c r="N36" s="46"/>
    </row>
    <row r="37" spans="1:15" s="17" customFormat="1" ht="15.75" x14ac:dyDescent="0.2">
      <c r="A37" s="29">
        <v>25</v>
      </c>
      <c r="B37" s="79" t="s">
        <v>292</v>
      </c>
      <c r="C37" s="161" t="s">
        <v>449</v>
      </c>
      <c r="D37" s="161">
        <v>3</v>
      </c>
      <c r="E37" s="161">
        <v>75</v>
      </c>
      <c r="F37" s="161">
        <v>15</v>
      </c>
      <c r="G37" s="161">
        <v>57</v>
      </c>
      <c r="H37" s="37">
        <v>3</v>
      </c>
      <c r="I37" s="29"/>
      <c r="J37" s="29"/>
      <c r="K37" s="29"/>
      <c r="L37" s="29">
        <v>75</v>
      </c>
      <c r="M37" s="29"/>
      <c r="N37" s="46"/>
    </row>
    <row r="38" spans="1:15" s="17" customFormat="1" ht="15.75" x14ac:dyDescent="0.2">
      <c r="A38" s="29">
        <v>26</v>
      </c>
      <c r="B38" s="79" t="s">
        <v>285</v>
      </c>
      <c r="C38" s="37" t="s">
        <v>449</v>
      </c>
      <c r="D38" s="37">
        <v>2</v>
      </c>
      <c r="E38" s="37">
        <v>45</v>
      </c>
      <c r="F38" s="37">
        <v>15</v>
      </c>
      <c r="G38" s="37">
        <v>28</v>
      </c>
      <c r="H38" s="37">
        <v>2</v>
      </c>
      <c r="I38" s="29"/>
      <c r="J38" s="29"/>
      <c r="K38" s="29"/>
      <c r="L38" s="29">
        <v>45</v>
      </c>
      <c r="M38" s="136"/>
      <c r="N38" s="106"/>
    </row>
    <row r="39" spans="1:15" s="17" customFormat="1" ht="15.75" x14ac:dyDescent="0.2">
      <c r="A39" s="29">
        <v>27</v>
      </c>
      <c r="B39" s="79" t="s">
        <v>286</v>
      </c>
      <c r="C39" s="37" t="s">
        <v>449</v>
      </c>
      <c r="D39" s="37">
        <v>3</v>
      </c>
      <c r="E39" s="37">
        <v>60</v>
      </c>
      <c r="F39" s="98">
        <v>30</v>
      </c>
      <c r="G39" s="98">
        <v>24</v>
      </c>
      <c r="H39" s="37">
        <v>6</v>
      </c>
      <c r="I39" s="29"/>
      <c r="J39" s="29"/>
      <c r="K39" s="29"/>
      <c r="L39" s="29">
        <v>60</v>
      </c>
      <c r="M39" s="136"/>
      <c r="N39" s="46"/>
    </row>
    <row r="40" spans="1:15" s="16" customFormat="1" ht="15.75" x14ac:dyDescent="0.2">
      <c r="A40" s="29">
        <v>28</v>
      </c>
      <c r="B40" s="79" t="s">
        <v>635</v>
      </c>
      <c r="C40" s="37" t="s">
        <v>449</v>
      </c>
      <c r="D40" s="37">
        <v>2</v>
      </c>
      <c r="E40" s="37">
        <v>45</v>
      </c>
      <c r="F40" s="37">
        <v>15</v>
      </c>
      <c r="G40" s="37">
        <v>28</v>
      </c>
      <c r="H40" s="37">
        <v>2</v>
      </c>
      <c r="I40" s="29"/>
      <c r="J40" s="29"/>
      <c r="K40" s="29"/>
      <c r="L40" s="29">
        <v>45</v>
      </c>
      <c r="M40" s="136"/>
      <c r="N40" s="46"/>
    </row>
    <row r="41" spans="1:15" s="16" customFormat="1" ht="15.75" x14ac:dyDescent="0.2">
      <c r="A41" s="29">
        <v>29</v>
      </c>
      <c r="B41" s="79" t="s">
        <v>288</v>
      </c>
      <c r="C41" s="37" t="s">
        <v>449</v>
      </c>
      <c r="D41" s="37">
        <v>3</v>
      </c>
      <c r="E41" s="37">
        <v>60</v>
      </c>
      <c r="F41" s="98">
        <v>30</v>
      </c>
      <c r="G41" s="98">
        <v>28</v>
      </c>
      <c r="H41" s="37">
        <v>2</v>
      </c>
      <c r="I41" s="29"/>
      <c r="J41" s="29"/>
      <c r="K41" s="29"/>
      <c r="L41" s="29">
        <v>60</v>
      </c>
      <c r="M41" s="136"/>
      <c r="N41" s="46"/>
    </row>
    <row r="42" spans="1:15" s="17" customFormat="1" ht="15.75" x14ac:dyDescent="0.2">
      <c r="A42" s="29">
        <v>30</v>
      </c>
      <c r="B42" s="79" t="s">
        <v>573</v>
      </c>
      <c r="C42" s="37" t="s">
        <v>449</v>
      </c>
      <c r="D42" s="98">
        <v>4</v>
      </c>
      <c r="E42" s="59">
        <v>90</v>
      </c>
      <c r="F42" s="98">
        <v>30</v>
      </c>
      <c r="G42" s="98">
        <v>54</v>
      </c>
      <c r="H42" s="59">
        <v>6</v>
      </c>
      <c r="I42" s="29"/>
      <c r="J42" s="29"/>
      <c r="K42" s="29"/>
      <c r="L42" s="29">
        <v>90</v>
      </c>
      <c r="M42" s="136"/>
      <c r="N42" s="46"/>
    </row>
    <row r="43" spans="1:15" s="17" customFormat="1" ht="15.75" x14ac:dyDescent="0.2">
      <c r="A43" s="29">
        <v>31</v>
      </c>
      <c r="B43" s="79" t="s">
        <v>574</v>
      </c>
      <c r="C43" s="37" t="s">
        <v>449</v>
      </c>
      <c r="D43" s="98">
        <v>4</v>
      </c>
      <c r="E43" s="37">
        <v>90</v>
      </c>
      <c r="F43" s="98">
        <v>30</v>
      </c>
      <c r="G43" s="98">
        <v>58</v>
      </c>
      <c r="H43" s="37">
        <v>2</v>
      </c>
      <c r="I43" s="29"/>
      <c r="J43" s="29"/>
      <c r="K43" s="29"/>
      <c r="L43" s="29"/>
      <c r="M43" s="29">
        <v>90</v>
      </c>
      <c r="N43" s="46"/>
    </row>
    <row r="44" spans="1:15" s="16" customFormat="1" ht="15.75" x14ac:dyDescent="0.2">
      <c r="A44" s="28" t="s">
        <v>94</v>
      </c>
      <c r="B44" s="162" t="s">
        <v>271</v>
      </c>
      <c r="C44" s="37"/>
      <c r="D44" s="30">
        <v>3</v>
      </c>
      <c r="E44" s="30">
        <v>60</v>
      </c>
      <c r="F44" s="30">
        <v>30</v>
      </c>
      <c r="G44" s="30">
        <v>28</v>
      </c>
      <c r="H44" s="30">
        <v>2</v>
      </c>
      <c r="I44" s="28"/>
      <c r="J44" s="28"/>
      <c r="K44" s="28">
        <v>60</v>
      </c>
      <c r="L44" s="28"/>
      <c r="M44" s="28"/>
      <c r="N44" s="30"/>
    </row>
    <row r="45" spans="1:15" s="17" customFormat="1" ht="15.75" x14ac:dyDescent="0.2">
      <c r="A45" s="29">
        <v>32</v>
      </c>
      <c r="B45" s="79" t="s">
        <v>293</v>
      </c>
      <c r="C45" s="37" t="s">
        <v>449</v>
      </c>
      <c r="D45" s="37">
        <v>3</v>
      </c>
      <c r="E45" s="98">
        <v>60</v>
      </c>
      <c r="F45" s="98">
        <v>30</v>
      </c>
      <c r="G45" s="98">
        <v>28</v>
      </c>
      <c r="H45" s="37">
        <v>2</v>
      </c>
      <c r="I45" s="29"/>
      <c r="J45" s="29"/>
      <c r="K45" s="29">
        <v>60</v>
      </c>
      <c r="L45" s="29"/>
      <c r="M45" s="29"/>
      <c r="N45" s="46"/>
    </row>
    <row r="46" spans="1:15" s="80" customFormat="1" ht="15.75" x14ac:dyDescent="0.25">
      <c r="A46" s="29">
        <v>33</v>
      </c>
      <c r="B46" s="79" t="s">
        <v>575</v>
      </c>
      <c r="C46" s="37" t="s">
        <v>449</v>
      </c>
      <c r="D46" s="37">
        <v>3</v>
      </c>
      <c r="E46" s="37">
        <v>60</v>
      </c>
      <c r="F46" s="37">
        <v>30</v>
      </c>
      <c r="G46" s="37">
        <v>28</v>
      </c>
      <c r="H46" s="37">
        <v>2</v>
      </c>
      <c r="I46" s="29"/>
      <c r="J46" s="29"/>
      <c r="K46" s="29"/>
      <c r="L46" s="29"/>
      <c r="M46" s="29"/>
      <c r="N46" s="46"/>
      <c r="O46" s="14"/>
    </row>
    <row r="47" spans="1:15" s="80" customFormat="1" ht="15.75" x14ac:dyDescent="0.25">
      <c r="A47" s="29">
        <v>34</v>
      </c>
      <c r="B47" s="79" t="s">
        <v>576</v>
      </c>
      <c r="C47" s="37" t="s">
        <v>449</v>
      </c>
      <c r="D47" s="37">
        <v>3</v>
      </c>
      <c r="E47" s="37">
        <v>60</v>
      </c>
      <c r="F47" s="37">
        <v>30</v>
      </c>
      <c r="G47" s="37">
        <v>28</v>
      </c>
      <c r="H47" s="37">
        <v>2</v>
      </c>
      <c r="I47" s="29"/>
      <c r="J47" s="29"/>
      <c r="K47" s="29"/>
      <c r="L47" s="48"/>
      <c r="M47" s="29"/>
      <c r="N47" s="46"/>
      <c r="O47" s="14"/>
    </row>
    <row r="48" spans="1:15" s="80" customFormat="1" ht="31.5" x14ac:dyDescent="0.25">
      <c r="A48" s="28" t="s">
        <v>59</v>
      </c>
      <c r="B48" s="44" t="s">
        <v>577</v>
      </c>
      <c r="C48" s="44"/>
      <c r="D48" s="28">
        <v>14</v>
      </c>
      <c r="E48" s="28">
        <f>SUM(E49:E51)</f>
        <v>540</v>
      </c>
      <c r="F48" s="28">
        <f>SUM(F49:F51)</f>
        <v>15</v>
      </c>
      <c r="G48" s="28">
        <f>SUM(G49:G51)</f>
        <v>510</v>
      </c>
      <c r="H48" s="28">
        <f>SUM(H49:H51)</f>
        <v>15</v>
      </c>
      <c r="I48" s="29"/>
      <c r="J48" s="29"/>
      <c r="K48" s="28">
        <f>SUM(K49:K51)</f>
        <v>135</v>
      </c>
      <c r="L48" s="29"/>
      <c r="M48" s="28">
        <f>SUM(M49:M51)</f>
        <v>405</v>
      </c>
      <c r="N48" s="30"/>
      <c r="O48" s="14"/>
    </row>
    <row r="49" spans="1:15" s="80" customFormat="1" ht="15.75" x14ac:dyDescent="0.25">
      <c r="A49" s="95">
        <v>35</v>
      </c>
      <c r="B49" s="45" t="s">
        <v>245</v>
      </c>
      <c r="C49" s="37" t="s">
        <v>228</v>
      </c>
      <c r="D49" s="29">
        <v>3</v>
      </c>
      <c r="E49" s="29">
        <f>45*D49</f>
        <v>135</v>
      </c>
      <c r="F49" s="29"/>
      <c r="G49" s="29">
        <v>130</v>
      </c>
      <c r="H49" s="28">
        <v>5</v>
      </c>
      <c r="I49" s="28"/>
      <c r="J49" s="28"/>
      <c r="K49" s="28">
        <v>135</v>
      </c>
      <c r="L49" s="28"/>
      <c r="M49" s="28"/>
      <c r="N49" s="46"/>
      <c r="O49" s="14"/>
    </row>
    <row r="50" spans="1:15" s="80" customFormat="1" ht="15.75" x14ac:dyDescent="0.25">
      <c r="A50" s="95">
        <v>36</v>
      </c>
      <c r="B50" s="45" t="s">
        <v>62</v>
      </c>
      <c r="C50" s="37" t="s">
        <v>228</v>
      </c>
      <c r="D50" s="29">
        <v>6</v>
      </c>
      <c r="E50" s="29">
        <f>45*D50</f>
        <v>270</v>
      </c>
      <c r="F50" s="29"/>
      <c r="G50" s="29">
        <v>265</v>
      </c>
      <c r="H50" s="29">
        <v>5</v>
      </c>
      <c r="I50" s="29"/>
      <c r="J50" s="29"/>
      <c r="K50" s="29"/>
      <c r="L50" s="29"/>
      <c r="M50" s="29">
        <v>270</v>
      </c>
      <c r="N50" s="37"/>
      <c r="O50" s="14"/>
    </row>
    <row r="51" spans="1:15" s="80" customFormat="1" ht="31.5" x14ac:dyDescent="0.25">
      <c r="A51" s="95">
        <v>37</v>
      </c>
      <c r="B51" s="46" t="s">
        <v>636</v>
      </c>
      <c r="C51" s="37" t="s">
        <v>449</v>
      </c>
      <c r="D51" s="29">
        <v>5</v>
      </c>
      <c r="E51" s="104">
        <v>135</v>
      </c>
      <c r="F51" s="104">
        <v>15</v>
      </c>
      <c r="G51" s="104">
        <v>115</v>
      </c>
      <c r="H51" s="29">
        <v>5</v>
      </c>
      <c r="I51" s="29"/>
      <c r="J51" s="29"/>
      <c r="K51" s="29"/>
      <c r="L51" s="29"/>
      <c r="M51" s="29">
        <v>135</v>
      </c>
      <c r="N51" s="37"/>
      <c r="O51" s="14"/>
    </row>
    <row r="52" spans="1:15" s="80" customFormat="1" ht="23.25" customHeight="1" x14ac:dyDescent="0.25">
      <c r="A52" s="321" t="s">
        <v>15</v>
      </c>
      <c r="B52" s="329"/>
      <c r="C52" s="322"/>
      <c r="D52" s="30">
        <f t="shared" ref="D52:M52" si="4">SUM(D9,D17,D48)</f>
        <v>95</v>
      </c>
      <c r="E52" s="30">
        <f t="shared" si="4"/>
        <v>2370</v>
      </c>
      <c r="F52" s="30">
        <f t="shared" si="4"/>
        <v>637</v>
      </c>
      <c r="G52" s="30">
        <f t="shared" si="4"/>
        <v>1621</v>
      </c>
      <c r="H52" s="30">
        <f t="shared" si="4"/>
        <v>112</v>
      </c>
      <c r="I52" s="30">
        <f t="shared" si="4"/>
        <v>465</v>
      </c>
      <c r="J52" s="30">
        <f t="shared" si="4"/>
        <v>525</v>
      </c>
      <c r="K52" s="30">
        <f t="shared" si="4"/>
        <v>450</v>
      </c>
      <c r="L52" s="30">
        <f t="shared" si="4"/>
        <v>435</v>
      </c>
      <c r="M52" s="30">
        <f t="shared" si="4"/>
        <v>495</v>
      </c>
      <c r="N52" s="30"/>
      <c r="O52" s="14"/>
    </row>
    <row r="53" spans="1:15" s="80" customFormat="1" ht="8.25" customHeight="1" x14ac:dyDescent="0.25">
      <c r="A53" s="195"/>
      <c r="B53" s="195"/>
      <c r="C53" s="195"/>
      <c r="D53" s="196"/>
      <c r="E53" s="196"/>
      <c r="F53" s="196"/>
      <c r="G53" s="196"/>
      <c r="H53" s="196"/>
      <c r="I53" s="196"/>
      <c r="J53" s="196"/>
      <c r="K53" s="196"/>
      <c r="L53" s="196"/>
      <c r="M53" s="196"/>
      <c r="N53" s="196"/>
      <c r="O53" s="14"/>
    </row>
    <row r="54" spans="1:15" s="80" customFormat="1" ht="20.100000000000001" customHeight="1" x14ac:dyDescent="0.25">
      <c r="A54" s="330" t="s">
        <v>563</v>
      </c>
      <c r="B54" s="330"/>
      <c r="C54" s="330"/>
      <c r="D54" s="330"/>
      <c r="E54" s="330"/>
      <c r="F54" s="330"/>
      <c r="G54" s="330"/>
      <c r="H54" s="330"/>
      <c r="I54" s="330"/>
      <c r="J54" s="330"/>
      <c r="K54" s="330"/>
      <c r="L54" s="330"/>
      <c r="M54" s="330"/>
      <c r="N54" s="330"/>
    </row>
    <row r="55" spans="1:15" s="80" customFormat="1" ht="15.75" x14ac:dyDescent="0.25">
      <c r="A55" s="197"/>
      <c r="B55" s="14"/>
      <c r="C55" s="197"/>
      <c r="D55" s="197"/>
      <c r="E55" s="197"/>
      <c r="F55" s="197"/>
      <c r="G55" s="197"/>
      <c r="H55" s="197"/>
      <c r="I55" s="197"/>
      <c r="J55" s="197"/>
      <c r="K55" s="197"/>
      <c r="L55" s="197"/>
      <c r="M55" s="197"/>
      <c r="N55" s="14"/>
    </row>
    <row r="56" spans="1:15" s="80" customFormat="1" ht="15.75" x14ac:dyDescent="0.25">
      <c r="A56" s="197"/>
      <c r="B56" s="14"/>
      <c r="C56" s="197"/>
      <c r="D56" s="197"/>
      <c r="E56" s="197"/>
      <c r="F56" s="197"/>
      <c r="G56" s="197"/>
      <c r="H56" s="197"/>
      <c r="I56" s="197"/>
      <c r="J56" s="197"/>
      <c r="K56" s="197"/>
      <c r="L56" s="197"/>
      <c r="M56" s="197"/>
      <c r="N56" s="14"/>
    </row>
    <row r="57" spans="1:15" s="80" customFormat="1" ht="15.75" x14ac:dyDescent="0.25">
      <c r="A57" s="82"/>
      <c r="C57" s="82"/>
      <c r="D57" s="82"/>
      <c r="E57" s="82"/>
      <c r="F57" s="82"/>
      <c r="G57" s="82"/>
      <c r="H57" s="82"/>
      <c r="I57" s="82"/>
      <c r="J57" s="82"/>
      <c r="K57" s="83"/>
      <c r="L57" s="83"/>
      <c r="M57" s="83"/>
    </row>
    <row r="58" spans="1:15" s="80" customFormat="1" ht="15.75" x14ac:dyDescent="0.25">
      <c r="A58" s="82"/>
      <c r="C58" s="82"/>
      <c r="D58" s="82"/>
      <c r="E58" s="82"/>
      <c r="F58" s="82"/>
      <c r="G58" s="82"/>
      <c r="H58" s="82"/>
      <c r="I58" s="82"/>
      <c r="J58" s="82"/>
      <c r="K58" s="83"/>
      <c r="L58" s="83"/>
      <c r="M58" s="83"/>
    </row>
    <row r="59" spans="1:15" s="80" customFormat="1" ht="15.75" x14ac:dyDescent="0.25">
      <c r="A59" s="82"/>
      <c r="C59" s="82"/>
      <c r="D59" s="82"/>
      <c r="E59" s="82"/>
      <c r="F59" s="82"/>
      <c r="G59" s="82"/>
      <c r="H59" s="82"/>
      <c r="I59" s="82"/>
      <c r="J59" s="82"/>
      <c r="K59" s="83"/>
      <c r="L59" s="83"/>
      <c r="M59" s="83"/>
    </row>
    <row r="60" spans="1:15" s="80" customFormat="1" ht="15.75" x14ac:dyDescent="0.25">
      <c r="A60" s="82"/>
      <c r="C60" s="82"/>
      <c r="D60" s="82"/>
      <c r="E60" s="82"/>
      <c r="F60" s="82"/>
      <c r="G60" s="82"/>
      <c r="H60" s="82"/>
      <c r="I60" s="82"/>
      <c r="J60" s="82"/>
      <c r="K60" s="83"/>
      <c r="L60" s="83"/>
      <c r="M60" s="83"/>
    </row>
    <row r="61" spans="1:15" s="80" customFormat="1" ht="15.75" x14ac:dyDescent="0.25">
      <c r="A61" s="82"/>
      <c r="C61" s="82"/>
      <c r="D61" s="82"/>
      <c r="E61" s="82"/>
      <c r="F61" s="82"/>
      <c r="G61" s="82"/>
      <c r="H61" s="82"/>
      <c r="I61" s="82"/>
      <c r="J61" s="82"/>
      <c r="K61" s="83"/>
      <c r="L61" s="83"/>
      <c r="M61" s="83"/>
    </row>
    <row r="62" spans="1:15" s="80" customFormat="1" ht="15.75" x14ac:dyDescent="0.25">
      <c r="A62" s="82"/>
      <c r="C62" s="82"/>
      <c r="D62" s="82"/>
      <c r="E62" s="82"/>
      <c r="F62" s="82"/>
      <c r="G62" s="82"/>
      <c r="H62" s="82"/>
      <c r="I62" s="82"/>
      <c r="J62" s="82"/>
      <c r="K62" s="83"/>
      <c r="L62" s="83"/>
      <c r="M62" s="83"/>
    </row>
    <row r="63" spans="1:15" s="80" customFormat="1" ht="15.75" x14ac:dyDescent="0.25">
      <c r="A63" s="82"/>
      <c r="C63" s="82"/>
      <c r="D63" s="82"/>
      <c r="E63" s="82"/>
      <c r="F63" s="82"/>
      <c r="G63" s="82"/>
      <c r="H63" s="82"/>
      <c r="I63" s="82"/>
      <c r="J63" s="82"/>
      <c r="K63" s="83"/>
      <c r="L63" s="83"/>
      <c r="M63" s="83"/>
    </row>
    <row r="64" spans="1:15" s="80" customFormat="1" ht="15.75" x14ac:dyDescent="0.25">
      <c r="A64" s="82"/>
      <c r="C64" s="82"/>
      <c r="D64" s="82"/>
      <c r="E64" s="82"/>
      <c r="F64" s="82"/>
      <c r="G64" s="82"/>
      <c r="H64" s="82"/>
      <c r="I64" s="82"/>
      <c r="J64" s="82"/>
      <c r="K64" s="83"/>
      <c r="L64" s="83"/>
      <c r="M64" s="83"/>
    </row>
    <row r="65" spans="1:13" s="80" customFormat="1" ht="15.75" x14ac:dyDescent="0.25">
      <c r="A65" s="82"/>
      <c r="C65" s="82"/>
      <c r="D65" s="82"/>
      <c r="E65" s="82"/>
      <c r="F65" s="82"/>
      <c r="G65" s="82"/>
      <c r="H65" s="82"/>
      <c r="I65" s="82"/>
      <c r="J65" s="82"/>
      <c r="K65" s="83"/>
      <c r="L65" s="83"/>
      <c r="M65" s="83"/>
    </row>
    <row r="66" spans="1:13" s="80" customFormat="1" ht="15.75" x14ac:dyDescent="0.25">
      <c r="A66" s="82"/>
      <c r="C66" s="82"/>
      <c r="D66" s="82"/>
      <c r="E66" s="82"/>
      <c r="F66" s="82"/>
      <c r="G66" s="82"/>
      <c r="H66" s="82"/>
      <c r="I66" s="82"/>
      <c r="J66" s="82"/>
      <c r="K66" s="83"/>
      <c r="L66" s="83"/>
      <c r="M66" s="83"/>
    </row>
    <row r="67" spans="1:13" s="80" customFormat="1" ht="15.75" x14ac:dyDescent="0.25">
      <c r="A67" s="82"/>
      <c r="C67" s="82"/>
      <c r="D67" s="82"/>
      <c r="E67" s="82"/>
      <c r="F67" s="82"/>
      <c r="G67" s="82"/>
      <c r="H67" s="82"/>
      <c r="I67" s="82"/>
      <c r="J67" s="82"/>
      <c r="K67" s="83"/>
      <c r="L67" s="83"/>
      <c r="M67" s="83"/>
    </row>
    <row r="68" spans="1:13" s="80" customFormat="1" ht="15.75" x14ac:dyDescent="0.25">
      <c r="A68" s="82"/>
      <c r="C68" s="82"/>
      <c r="D68" s="82"/>
      <c r="E68" s="82"/>
      <c r="F68" s="82"/>
      <c r="G68" s="82"/>
      <c r="H68" s="82"/>
      <c r="I68" s="82"/>
      <c r="J68" s="82"/>
      <c r="K68" s="83"/>
      <c r="L68" s="83"/>
      <c r="M68" s="83"/>
    </row>
    <row r="69" spans="1:13" s="80" customFormat="1" ht="15.75" x14ac:dyDescent="0.25">
      <c r="A69" s="82"/>
      <c r="C69" s="82"/>
      <c r="D69" s="82"/>
      <c r="E69" s="82"/>
      <c r="F69" s="82"/>
      <c r="G69" s="82"/>
      <c r="H69" s="82"/>
      <c r="I69" s="82"/>
      <c r="J69" s="82"/>
      <c r="K69" s="83"/>
      <c r="L69" s="83"/>
      <c r="M69" s="83"/>
    </row>
    <row r="70" spans="1:13" s="80" customFormat="1" ht="15.75" x14ac:dyDescent="0.25">
      <c r="A70" s="82"/>
      <c r="C70" s="82"/>
      <c r="D70" s="82"/>
      <c r="E70" s="82"/>
      <c r="F70" s="82"/>
      <c r="G70" s="82"/>
      <c r="H70" s="82"/>
      <c r="I70" s="82"/>
      <c r="J70" s="82"/>
      <c r="K70" s="83"/>
      <c r="L70" s="83"/>
      <c r="M70" s="83"/>
    </row>
    <row r="71" spans="1:13" s="80" customFormat="1" ht="15.75" x14ac:dyDescent="0.25">
      <c r="A71" s="82"/>
      <c r="C71" s="82"/>
      <c r="D71" s="82"/>
      <c r="E71" s="82"/>
      <c r="F71" s="82"/>
      <c r="G71" s="82"/>
      <c r="H71" s="82"/>
      <c r="I71" s="82"/>
      <c r="J71" s="82"/>
      <c r="K71" s="83"/>
      <c r="L71" s="83"/>
      <c r="M71" s="83"/>
    </row>
  </sheetData>
  <mergeCells count="13">
    <mergeCell ref="A52:C52"/>
    <mergeCell ref="A54:N54"/>
    <mergeCell ref="A1:H1"/>
    <mergeCell ref="A2:H2"/>
    <mergeCell ref="A3:H3"/>
    <mergeCell ref="A4:M4"/>
    <mergeCell ref="N7:N8"/>
    <mergeCell ref="A7:A8"/>
    <mergeCell ref="B7:B8"/>
    <mergeCell ref="D7:D8"/>
    <mergeCell ref="E7:H7"/>
    <mergeCell ref="C7:C8"/>
    <mergeCell ref="A5:N5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835A2-098B-4441-BA9D-822A33D5E30C}">
  <dimension ref="A1:O57"/>
  <sheetViews>
    <sheetView topLeftCell="A4" zoomScaleNormal="100" workbookViewId="0">
      <selection activeCell="S18" sqref="S18"/>
    </sheetView>
  </sheetViews>
  <sheetFormatPr defaultColWidth="8.875" defaultRowHeight="15.75" x14ac:dyDescent="0.25"/>
  <cols>
    <col min="1" max="1" width="4.75" style="80" customWidth="1"/>
    <col min="2" max="2" width="32.25" style="80" customWidth="1"/>
    <col min="3" max="3" width="8.5" style="82" customWidth="1"/>
    <col min="4" max="4" width="7.125" style="80" customWidth="1"/>
    <col min="5" max="5" width="6.375" style="80" customWidth="1"/>
    <col min="6" max="6" width="5.875" style="80" customWidth="1"/>
    <col min="7" max="7" width="5.375" style="80" customWidth="1"/>
    <col min="8" max="8" width="5.5" style="80" customWidth="1"/>
    <col min="9" max="14" width="7.75" style="80" customWidth="1"/>
    <col min="15" max="15" width="4.375" style="80" customWidth="1"/>
    <col min="16" max="16384" width="8.875" style="80"/>
  </cols>
  <sheetData>
    <row r="1" spans="1:15" s="3" customFormat="1" x14ac:dyDescent="0.25">
      <c r="A1" s="302" t="s">
        <v>0</v>
      </c>
      <c r="B1" s="302"/>
      <c r="C1" s="302"/>
      <c r="D1" s="302"/>
      <c r="E1" s="302"/>
      <c r="F1" s="302"/>
      <c r="G1" s="302"/>
      <c r="H1" s="302"/>
      <c r="I1" s="1"/>
      <c r="J1" s="2"/>
      <c r="K1" s="1"/>
      <c r="L1" s="2"/>
      <c r="M1" s="1"/>
    </row>
    <row r="2" spans="1:15" s="3" customFormat="1" ht="15" customHeight="1" x14ac:dyDescent="0.25">
      <c r="A2" s="302" t="s">
        <v>268</v>
      </c>
      <c r="B2" s="302"/>
      <c r="C2" s="302"/>
      <c r="D2" s="302"/>
      <c r="E2" s="302"/>
      <c r="F2" s="302"/>
      <c r="G2" s="302"/>
      <c r="H2" s="302"/>
      <c r="I2" s="1"/>
      <c r="J2" s="2"/>
      <c r="K2" s="1"/>
      <c r="L2" s="2"/>
      <c r="M2" s="1"/>
    </row>
    <row r="3" spans="1:15" s="3" customFormat="1" ht="7.5" customHeight="1" x14ac:dyDescent="0.25">
      <c r="A3" s="303" t="s">
        <v>2</v>
      </c>
      <c r="B3" s="304"/>
      <c r="C3" s="304"/>
      <c r="D3" s="304"/>
      <c r="E3" s="304"/>
      <c r="F3" s="304"/>
      <c r="G3" s="304"/>
      <c r="H3" s="304"/>
      <c r="I3" s="1"/>
      <c r="J3" s="2"/>
      <c r="K3" s="1"/>
      <c r="L3" s="2"/>
      <c r="M3" s="1"/>
    </row>
    <row r="4" spans="1:15" s="3" customFormat="1" ht="27.75" customHeight="1" x14ac:dyDescent="0.25">
      <c r="A4" s="305" t="s">
        <v>645</v>
      </c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305"/>
    </row>
    <row r="5" spans="1:15" s="6" customFormat="1" ht="30" customHeight="1" x14ac:dyDescent="0.25">
      <c r="A5" s="306" t="s">
        <v>646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</row>
    <row r="6" spans="1:15" s="7" customFormat="1" ht="23.25" customHeight="1" x14ac:dyDescent="0.25">
      <c r="A6" s="7" t="s">
        <v>296</v>
      </c>
      <c r="C6" s="8"/>
      <c r="D6" s="8"/>
      <c r="E6" s="8"/>
      <c r="F6" s="8"/>
      <c r="G6" s="8"/>
      <c r="H6" s="8"/>
      <c r="I6" s="9"/>
      <c r="J6" s="9" t="s">
        <v>638</v>
      </c>
      <c r="K6" s="8"/>
      <c r="L6" s="8"/>
      <c r="M6" s="9"/>
      <c r="N6" s="3"/>
    </row>
    <row r="7" spans="1:15" s="8" customFormat="1" ht="29.25" customHeight="1" x14ac:dyDescent="0.2">
      <c r="A7" s="290" t="s">
        <v>5</v>
      </c>
      <c r="B7" s="290" t="s">
        <v>6</v>
      </c>
      <c r="C7" s="294" t="s">
        <v>225</v>
      </c>
      <c r="D7" s="290" t="s">
        <v>7</v>
      </c>
      <c r="E7" s="308" t="s">
        <v>8</v>
      </c>
      <c r="F7" s="309"/>
      <c r="G7" s="309"/>
      <c r="H7" s="310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11" t="s">
        <v>14</v>
      </c>
      <c r="O7" s="299" t="s">
        <v>467</v>
      </c>
    </row>
    <row r="8" spans="1:15" s="8" customFormat="1" ht="63" x14ac:dyDescent="0.2">
      <c r="A8" s="291"/>
      <c r="B8" s="291"/>
      <c r="C8" s="298"/>
      <c r="D8" s="291"/>
      <c r="E8" s="10" t="s">
        <v>15</v>
      </c>
      <c r="F8" s="12" t="s">
        <v>16</v>
      </c>
      <c r="G8" s="12" t="s">
        <v>17</v>
      </c>
      <c r="H8" s="12" t="s">
        <v>18</v>
      </c>
      <c r="I8" s="30" t="s">
        <v>639</v>
      </c>
      <c r="J8" s="30" t="s">
        <v>640</v>
      </c>
      <c r="K8" s="30" t="s">
        <v>641</v>
      </c>
      <c r="L8" s="26" t="s">
        <v>642</v>
      </c>
      <c r="M8" s="30" t="s">
        <v>643</v>
      </c>
      <c r="N8" s="12" t="s">
        <v>644</v>
      </c>
      <c r="O8" s="300"/>
    </row>
    <row r="9" spans="1:15" s="13" customFormat="1" ht="17.25" customHeight="1" x14ac:dyDescent="0.25">
      <c r="A9" s="108" t="s">
        <v>19</v>
      </c>
      <c r="B9" s="198" t="s">
        <v>20</v>
      </c>
      <c r="C9" s="108"/>
      <c r="D9" s="108">
        <f t="shared" ref="D9:L9" si="0">SUM(D10:D16)</f>
        <v>19</v>
      </c>
      <c r="E9" s="108">
        <f t="shared" si="0"/>
        <v>435</v>
      </c>
      <c r="F9" s="108">
        <f t="shared" si="0"/>
        <v>157</v>
      </c>
      <c r="G9" s="108">
        <f t="shared" si="0"/>
        <v>255</v>
      </c>
      <c r="H9" s="108">
        <f t="shared" si="0"/>
        <v>23</v>
      </c>
      <c r="I9" s="108">
        <f t="shared" si="0"/>
        <v>0</v>
      </c>
      <c r="J9" s="108">
        <f t="shared" si="0"/>
        <v>0</v>
      </c>
      <c r="K9" s="108">
        <f t="shared" si="0"/>
        <v>0</v>
      </c>
      <c r="L9" s="108">
        <f t="shared" si="0"/>
        <v>0</v>
      </c>
      <c r="M9" s="108"/>
      <c r="N9" s="108">
        <f>SUM(N10:N16)</f>
        <v>435</v>
      </c>
      <c r="O9" s="74"/>
    </row>
    <row r="10" spans="1:15" s="14" customFormat="1" ht="17.25" customHeight="1" x14ac:dyDescent="0.25">
      <c r="A10" s="39">
        <v>1</v>
      </c>
      <c r="B10" s="43" t="s">
        <v>348</v>
      </c>
      <c r="C10" s="37" t="s">
        <v>227</v>
      </c>
      <c r="D10" s="39">
        <v>5</v>
      </c>
      <c r="E10" s="39">
        <v>75</v>
      </c>
      <c r="F10" s="39">
        <v>41</v>
      </c>
      <c r="G10" s="39">
        <v>29</v>
      </c>
      <c r="H10" s="39">
        <v>5</v>
      </c>
      <c r="I10" s="39"/>
      <c r="J10" s="39"/>
      <c r="K10" s="39"/>
      <c r="L10" s="39"/>
      <c r="M10" s="39"/>
      <c r="N10" s="62">
        <v>75</v>
      </c>
      <c r="O10" s="39"/>
    </row>
    <row r="11" spans="1:15" s="14" customFormat="1" ht="17.25" customHeight="1" x14ac:dyDescent="0.25">
      <c r="A11" s="39">
        <v>2</v>
      </c>
      <c r="B11" s="43" t="s">
        <v>24</v>
      </c>
      <c r="C11" s="37" t="s">
        <v>229</v>
      </c>
      <c r="D11" s="39">
        <v>3</v>
      </c>
      <c r="E11" s="39">
        <v>75</v>
      </c>
      <c r="F11" s="39">
        <v>15</v>
      </c>
      <c r="G11" s="39">
        <v>58</v>
      </c>
      <c r="H11" s="39">
        <v>2</v>
      </c>
      <c r="I11" s="39"/>
      <c r="J11" s="39"/>
      <c r="K11" s="39"/>
      <c r="L11" s="39"/>
      <c r="M11" s="39"/>
      <c r="N11" s="62">
        <v>30</v>
      </c>
      <c r="O11" s="39"/>
    </row>
    <row r="12" spans="1:15" s="14" customFormat="1" ht="17.25" customHeight="1" x14ac:dyDescent="0.25">
      <c r="A12" s="39">
        <v>3</v>
      </c>
      <c r="B12" s="43" t="s">
        <v>22</v>
      </c>
      <c r="C12" s="37" t="s">
        <v>227</v>
      </c>
      <c r="D12" s="39">
        <v>2</v>
      </c>
      <c r="E12" s="39">
        <v>30</v>
      </c>
      <c r="F12" s="39">
        <v>18</v>
      </c>
      <c r="G12" s="39">
        <v>10</v>
      </c>
      <c r="H12" s="39">
        <v>2</v>
      </c>
      <c r="I12" s="39"/>
      <c r="J12" s="39"/>
      <c r="K12" s="39"/>
      <c r="L12" s="39"/>
      <c r="M12" s="39"/>
      <c r="N12" s="62">
        <v>60</v>
      </c>
      <c r="O12" s="39"/>
    </row>
    <row r="13" spans="1:15" s="14" customFormat="1" ht="17.25" customHeight="1" x14ac:dyDescent="0.25">
      <c r="A13" s="39">
        <v>4</v>
      </c>
      <c r="B13" s="43" t="s">
        <v>23</v>
      </c>
      <c r="C13" s="37" t="s">
        <v>227</v>
      </c>
      <c r="D13" s="39">
        <v>2</v>
      </c>
      <c r="E13" s="39">
        <v>60</v>
      </c>
      <c r="F13" s="39">
        <v>5</v>
      </c>
      <c r="G13" s="39">
        <v>51</v>
      </c>
      <c r="H13" s="39">
        <v>4</v>
      </c>
      <c r="I13" s="39"/>
      <c r="J13" s="39"/>
      <c r="K13" s="39"/>
      <c r="L13" s="39"/>
      <c r="M13" s="39"/>
      <c r="N13" s="62">
        <v>75</v>
      </c>
      <c r="O13" s="39"/>
    </row>
    <row r="14" spans="1:15" s="14" customFormat="1" ht="17.25" customHeight="1" x14ac:dyDescent="0.25">
      <c r="A14" s="39">
        <v>5</v>
      </c>
      <c r="B14" s="38" t="s">
        <v>26</v>
      </c>
      <c r="C14" s="37" t="s">
        <v>229</v>
      </c>
      <c r="D14" s="37">
        <v>2</v>
      </c>
      <c r="E14" s="37">
        <v>60</v>
      </c>
      <c r="F14" s="37">
        <v>21</v>
      </c>
      <c r="G14" s="37">
        <v>36</v>
      </c>
      <c r="H14" s="37">
        <v>3</v>
      </c>
      <c r="I14" s="37"/>
      <c r="J14" s="37"/>
      <c r="K14" s="37"/>
      <c r="L14" s="37"/>
      <c r="M14" s="37"/>
      <c r="N14" s="59">
        <v>75</v>
      </c>
      <c r="O14" s="37"/>
    </row>
    <row r="15" spans="1:15" s="14" customFormat="1" ht="17.25" customHeight="1" x14ac:dyDescent="0.25">
      <c r="A15" s="39">
        <v>6</v>
      </c>
      <c r="B15" s="38" t="s">
        <v>27</v>
      </c>
      <c r="C15" s="37" t="s">
        <v>229</v>
      </c>
      <c r="D15" s="37">
        <v>2</v>
      </c>
      <c r="E15" s="37">
        <v>60</v>
      </c>
      <c r="F15" s="37">
        <v>21</v>
      </c>
      <c r="G15" s="37">
        <v>36</v>
      </c>
      <c r="H15" s="37">
        <v>3</v>
      </c>
      <c r="I15" s="37"/>
      <c r="J15" s="37"/>
      <c r="K15" s="37"/>
      <c r="L15" s="37"/>
      <c r="M15" s="37"/>
      <c r="N15" s="59">
        <v>60</v>
      </c>
      <c r="O15" s="37"/>
    </row>
    <row r="16" spans="1:15" s="14" customFormat="1" ht="17.25" customHeight="1" x14ac:dyDescent="0.25">
      <c r="A16" s="39">
        <v>7</v>
      </c>
      <c r="B16" s="38" t="s">
        <v>349</v>
      </c>
      <c r="C16" s="37" t="s">
        <v>227</v>
      </c>
      <c r="D16" s="37">
        <v>3</v>
      </c>
      <c r="E16" s="37">
        <v>75</v>
      </c>
      <c r="F16" s="37">
        <v>36</v>
      </c>
      <c r="G16" s="37">
        <v>35</v>
      </c>
      <c r="H16" s="37">
        <v>4</v>
      </c>
      <c r="I16" s="37"/>
      <c r="J16" s="37"/>
      <c r="K16" s="37"/>
      <c r="L16" s="37"/>
      <c r="M16" s="37"/>
      <c r="N16" s="59">
        <v>60</v>
      </c>
      <c r="O16" s="37"/>
    </row>
    <row r="17" spans="1:15" s="14" customFormat="1" ht="17.25" customHeight="1" x14ac:dyDescent="0.25">
      <c r="A17" s="30" t="s">
        <v>28</v>
      </c>
      <c r="B17" s="44" t="s">
        <v>269</v>
      </c>
      <c r="C17" s="30"/>
      <c r="D17" s="30">
        <f t="shared" ref="D17:N17" si="1">D18+D21+D44</f>
        <v>62</v>
      </c>
      <c r="E17" s="30">
        <f t="shared" si="1"/>
        <v>1395</v>
      </c>
      <c r="F17" s="30">
        <f t="shared" si="1"/>
        <v>465</v>
      </c>
      <c r="G17" s="30">
        <f t="shared" si="1"/>
        <v>856</v>
      </c>
      <c r="H17" s="30">
        <f t="shared" si="1"/>
        <v>74</v>
      </c>
      <c r="I17" s="30">
        <f t="shared" si="1"/>
        <v>300</v>
      </c>
      <c r="J17" s="30">
        <f t="shared" si="1"/>
        <v>255</v>
      </c>
      <c r="K17" s="30">
        <f t="shared" si="1"/>
        <v>255</v>
      </c>
      <c r="L17" s="30">
        <f t="shared" si="1"/>
        <v>285</v>
      </c>
      <c r="M17" s="30">
        <f t="shared" si="1"/>
        <v>300</v>
      </c>
      <c r="N17" s="30">
        <f t="shared" si="1"/>
        <v>0</v>
      </c>
      <c r="O17" s="12"/>
    </row>
    <row r="18" spans="1:15" s="13" customFormat="1" ht="17.25" customHeight="1" x14ac:dyDescent="0.25">
      <c r="A18" s="30" t="s">
        <v>30</v>
      </c>
      <c r="B18" s="44" t="s">
        <v>168</v>
      </c>
      <c r="C18" s="30"/>
      <c r="D18" s="30">
        <f t="shared" ref="D18:L18" si="2">SUM(D19:D20)</f>
        <v>5</v>
      </c>
      <c r="E18" s="30">
        <f t="shared" si="2"/>
        <v>105</v>
      </c>
      <c r="F18" s="30">
        <f t="shared" si="2"/>
        <v>45</v>
      </c>
      <c r="G18" s="30">
        <f t="shared" si="2"/>
        <v>56</v>
      </c>
      <c r="H18" s="30">
        <f t="shared" si="2"/>
        <v>4</v>
      </c>
      <c r="I18" s="135">
        <f t="shared" si="2"/>
        <v>45</v>
      </c>
      <c r="J18" s="135">
        <f t="shared" si="2"/>
        <v>0</v>
      </c>
      <c r="K18" s="135">
        <f t="shared" si="2"/>
        <v>0</v>
      </c>
      <c r="L18" s="135">
        <f t="shared" si="2"/>
        <v>0</v>
      </c>
      <c r="M18" s="135">
        <v>60</v>
      </c>
      <c r="N18" s="135">
        <f>SUM(N19:N20)</f>
        <v>0</v>
      </c>
      <c r="O18" s="12"/>
    </row>
    <row r="19" spans="1:15" s="14" customFormat="1" ht="17.25" customHeight="1" x14ac:dyDescent="0.25">
      <c r="A19" s="37">
        <v>8</v>
      </c>
      <c r="B19" s="66" t="s">
        <v>551</v>
      </c>
      <c r="C19" s="37" t="s">
        <v>449</v>
      </c>
      <c r="D19" s="37">
        <v>2</v>
      </c>
      <c r="E19" s="37">
        <v>45</v>
      </c>
      <c r="F19" s="37">
        <v>15</v>
      </c>
      <c r="G19" s="37">
        <v>28</v>
      </c>
      <c r="H19" s="37">
        <v>2</v>
      </c>
      <c r="I19" s="136">
        <v>45</v>
      </c>
      <c r="J19" s="136"/>
      <c r="K19" s="136"/>
      <c r="L19" s="136"/>
      <c r="M19" s="136"/>
      <c r="N19" s="136"/>
      <c r="O19" s="39"/>
    </row>
    <row r="20" spans="1:15" s="14" customFormat="1" ht="17.25" customHeight="1" x14ac:dyDescent="0.25">
      <c r="A20" s="37">
        <v>9</v>
      </c>
      <c r="B20" s="66" t="s">
        <v>272</v>
      </c>
      <c r="C20" s="37" t="s">
        <v>449</v>
      </c>
      <c r="D20" s="37">
        <v>3</v>
      </c>
      <c r="E20" s="37">
        <v>60</v>
      </c>
      <c r="F20" s="37">
        <v>30</v>
      </c>
      <c r="G20" s="37">
        <v>28</v>
      </c>
      <c r="H20" s="37">
        <v>2</v>
      </c>
      <c r="I20" s="69"/>
      <c r="J20" s="136"/>
      <c r="K20" s="136"/>
      <c r="L20" s="69"/>
      <c r="M20" s="69">
        <v>60</v>
      </c>
      <c r="N20" s="136"/>
      <c r="O20" s="39"/>
    </row>
    <row r="21" spans="1:15" s="14" customFormat="1" ht="17.25" customHeight="1" x14ac:dyDescent="0.25">
      <c r="A21" s="30" t="s">
        <v>41</v>
      </c>
      <c r="B21" s="44" t="s">
        <v>270</v>
      </c>
      <c r="C21" s="37"/>
      <c r="D21" s="30">
        <f t="shared" ref="D21:N21" si="3">SUM(D22:D43)</f>
        <v>54</v>
      </c>
      <c r="E21" s="30">
        <f t="shared" si="3"/>
        <v>1230</v>
      </c>
      <c r="F21" s="30">
        <f t="shared" si="3"/>
        <v>390</v>
      </c>
      <c r="G21" s="30">
        <f t="shared" si="3"/>
        <v>772</v>
      </c>
      <c r="H21" s="30">
        <f t="shared" si="3"/>
        <v>68</v>
      </c>
      <c r="I21" s="30">
        <f t="shared" si="3"/>
        <v>255</v>
      </c>
      <c r="J21" s="30">
        <f t="shared" si="3"/>
        <v>255</v>
      </c>
      <c r="K21" s="30">
        <f t="shared" si="3"/>
        <v>255</v>
      </c>
      <c r="L21" s="30">
        <f t="shared" si="3"/>
        <v>285</v>
      </c>
      <c r="M21" s="30">
        <f t="shared" si="3"/>
        <v>180</v>
      </c>
      <c r="N21" s="30">
        <f t="shared" si="3"/>
        <v>0</v>
      </c>
      <c r="O21" s="12"/>
    </row>
    <row r="22" spans="1:15" s="14" customFormat="1" ht="17.25" customHeight="1" x14ac:dyDescent="0.25">
      <c r="A22" s="37">
        <v>10</v>
      </c>
      <c r="B22" s="79" t="s">
        <v>289</v>
      </c>
      <c r="C22" s="59" t="s">
        <v>449</v>
      </c>
      <c r="D22" s="161">
        <v>3</v>
      </c>
      <c r="E22" s="161">
        <v>75</v>
      </c>
      <c r="F22" s="161">
        <v>15</v>
      </c>
      <c r="G22" s="161">
        <v>57</v>
      </c>
      <c r="H22" s="37">
        <v>3</v>
      </c>
      <c r="I22" s="37">
        <v>75</v>
      </c>
      <c r="J22" s="37"/>
      <c r="K22" s="37"/>
      <c r="L22" s="37"/>
      <c r="M22" s="37"/>
      <c r="N22" s="37"/>
      <c r="O22" s="12"/>
    </row>
    <row r="23" spans="1:15" s="14" customFormat="1" ht="17.25" customHeight="1" x14ac:dyDescent="0.25">
      <c r="A23" s="37">
        <v>11</v>
      </c>
      <c r="B23" s="79" t="s">
        <v>273</v>
      </c>
      <c r="C23" s="59" t="s">
        <v>449</v>
      </c>
      <c r="D23" s="37">
        <v>2</v>
      </c>
      <c r="E23" s="37">
        <v>45</v>
      </c>
      <c r="F23" s="37">
        <v>15</v>
      </c>
      <c r="G23" s="37">
        <v>28</v>
      </c>
      <c r="H23" s="37">
        <v>2</v>
      </c>
      <c r="I23" s="37">
        <v>45</v>
      </c>
      <c r="J23" s="37"/>
      <c r="K23" s="37"/>
      <c r="L23" s="37"/>
      <c r="M23" s="37"/>
      <c r="N23" s="37"/>
      <c r="O23" s="12"/>
    </row>
    <row r="24" spans="1:15" s="14" customFormat="1" ht="17.25" customHeight="1" x14ac:dyDescent="0.25">
      <c r="A24" s="37">
        <v>12</v>
      </c>
      <c r="B24" s="79" t="s">
        <v>274</v>
      </c>
      <c r="C24" s="59" t="s">
        <v>449</v>
      </c>
      <c r="D24" s="37">
        <v>2</v>
      </c>
      <c r="E24" s="37">
        <v>45</v>
      </c>
      <c r="F24" s="37">
        <v>15</v>
      </c>
      <c r="G24" s="37">
        <v>24</v>
      </c>
      <c r="H24" s="37">
        <v>6</v>
      </c>
      <c r="I24" s="37">
        <v>45</v>
      </c>
      <c r="J24" s="37"/>
      <c r="K24" s="37"/>
      <c r="L24" s="37"/>
      <c r="M24" s="37"/>
      <c r="N24" s="37"/>
      <c r="O24" s="30"/>
    </row>
    <row r="25" spans="1:15" s="14" customFormat="1" ht="17.25" customHeight="1" x14ac:dyDescent="0.25">
      <c r="A25" s="37">
        <v>13</v>
      </c>
      <c r="B25" s="79" t="s">
        <v>275</v>
      </c>
      <c r="C25" s="59" t="s">
        <v>449</v>
      </c>
      <c r="D25" s="37">
        <v>2</v>
      </c>
      <c r="E25" s="37">
        <v>45</v>
      </c>
      <c r="F25" s="37">
        <v>15</v>
      </c>
      <c r="G25" s="37">
        <v>28</v>
      </c>
      <c r="H25" s="37">
        <v>2</v>
      </c>
      <c r="I25" s="37">
        <v>45</v>
      </c>
      <c r="J25" s="37"/>
      <c r="K25" s="37"/>
      <c r="L25" s="37"/>
      <c r="M25" s="37"/>
      <c r="N25" s="37"/>
      <c r="O25" s="30"/>
    </row>
    <row r="26" spans="1:15" s="14" customFormat="1" ht="17.25" customHeight="1" x14ac:dyDescent="0.25">
      <c r="A26" s="37">
        <v>14</v>
      </c>
      <c r="B26" s="79" t="s">
        <v>276</v>
      </c>
      <c r="C26" s="59" t="s">
        <v>449</v>
      </c>
      <c r="D26" s="37">
        <v>2</v>
      </c>
      <c r="E26" s="37">
        <v>45</v>
      </c>
      <c r="F26" s="37">
        <v>15</v>
      </c>
      <c r="G26" s="37">
        <v>28</v>
      </c>
      <c r="H26" s="37">
        <v>2</v>
      </c>
      <c r="I26" s="37">
        <v>45</v>
      </c>
      <c r="J26" s="37"/>
      <c r="K26" s="37"/>
      <c r="L26" s="37"/>
      <c r="M26" s="37"/>
      <c r="N26" s="37"/>
      <c r="O26" s="30"/>
    </row>
    <row r="27" spans="1:15" s="14" customFormat="1" ht="17.25" customHeight="1" x14ac:dyDescent="0.25">
      <c r="A27" s="37">
        <v>15</v>
      </c>
      <c r="B27" s="79" t="s">
        <v>290</v>
      </c>
      <c r="C27" s="59" t="s">
        <v>449</v>
      </c>
      <c r="D27" s="161">
        <v>3</v>
      </c>
      <c r="E27" s="161">
        <v>75</v>
      </c>
      <c r="F27" s="161">
        <v>15</v>
      </c>
      <c r="G27" s="161">
        <v>57</v>
      </c>
      <c r="H27" s="287">
        <v>3</v>
      </c>
      <c r="I27" s="37"/>
      <c r="J27" s="37">
        <v>75</v>
      </c>
      <c r="K27" s="37"/>
      <c r="L27" s="37"/>
      <c r="M27" s="37"/>
      <c r="N27" s="37"/>
      <c r="O27" s="30"/>
    </row>
    <row r="28" spans="1:15" s="14" customFormat="1" ht="17.25" customHeight="1" x14ac:dyDescent="0.25">
      <c r="A28" s="37">
        <v>16</v>
      </c>
      <c r="B28" s="79" t="s">
        <v>277</v>
      </c>
      <c r="C28" s="59" t="s">
        <v>449</v>
      </c>
      <c r="D28" s="37">
        <v>2</v>
      </c>
      <c r="E28" s="37">
        <v>45</v>
      </c>
      <c r="F28" s="37">
        <v>15</v>
      </c>
      <c r="G28" s="37">
        <v>28</v>
      </c>
      <c r="H28" s="37">
        <v>2</v>
      </c>
      <c r="I28" s="37"/>
      <c r="J28" s="37">
        <v>45</v>
      </c>
      <c r="K28" s="37"/>
      <c r="L28" s="37"/>
      <c r="M28" s="37"/>
      <c r="N28" s="37"/>
      <c r="O28" s="30"/>
    </row>
    <row r="29" spans="1:15" s="13" customFormat="1" ht="17.25" customHeight="1" x14ac:dyDescent="0.25">
      <c r="A29" s="37">
        <v>17</v>
      </c>
      <c r="B29" s="79" t="s">
        <v>278</v>
      </c>
      <c r="C29" s="59" t="s">
        <v>449</v>
      </c>
      <c r="D29" s="37">
        <v>2</v>
      </c>
      <c r="E29" s="78">
        <v>45</v>
      </c>
      <c r="F29" s="78">
        <v>15</v>
      </c>
      <c r="G29" s="78">
        <v>24</v>
      </c>
      <c r="H29" s="37">
        <v>6</v>
      </c>
      <c r="I29" s="37"/>
      <c r="J29" s="37">
        <v>45</v>
      </c>
      <c r="K29" s="37"/>
      <c r="L29" s="37"/>
      <c r="M29" s="37"/>
      <c r="N29" s="37"/>
      <c r="O29" s="30"/>
    </row>
    <row r="30" spans="1:15" s="13" customFormat="1" ht="17.25" customHeight="1" x14ac:dyDescent="0.25">
      <c r="A30" s="37">
        <v>18</v>
      </c>
      <c r="B30" s="79" t="s">
        <v>279</v>
      </c>
      <c r="C30" s="59" t="s">
        <v>449</v>
      </c>
      <c r="D30" s="37">
        <v>2</v>
      </c>
      <c r="E30" s="37">
        <v>45</v>
      </c>
      <c r="F30" s="37">
        <v>15</v>
      </c>
      <c r="G30" s="37">
        <v>28</v>
      </c>
      <c r="H30" s="37">
        <v>2</v>
      </c>
      <c r="I30" s="37"/>
      <c r="J30" s="37">
        <v>45</v>
      </c>
      <c r="K30" s="37"/>
      <c r="L30" s="37"/>
      <c r="M30" s="37"/>
      <c r="N30" s="37"/>
      <c r="O30" s="46"/>
    </row>
    <row r="31" spans="1:15" s="13" customFormat="1" ht="17.25" customHeight="1" x14ac:dyDescent="0.25">
      <c r="A31" s="37">
        <v>19</v>
      </c>
      <c r="B31" s="79" t="s">
        <v>280</v>
      </c>
      <c r="C31" s="59" t="s">
        <v>449</v>
      </c>
      <c r="D31" s="37">
        <v>2</v>
      </c>
      <c r="E31" s="37">
        <v>45</v>
      </c>
      <c r="F31" s="37">
        <v>15</v>
      </c>
      <c r="G31" s="37">
        <v>28</v>
      </c>
      <c r="H31" s="37">
        <v>2</v>
      </c>
      <c r="I31" s="37"/>
      <c r="J31" s="37">
        <v>45</v>
      </c>
      <c r="K31" s="37"/>
      <c r="L31" s="37"/>
      <c r="M31" s="37"/>
      <c r="N31" s="37"/>
      <c r="O31" s="46"/>
    </row>
    <row r="32" spans="1:15" s="13" customFormat="1" ht="17.25" customHeight="1" x14ac:dyDescent="0.25">
      <c r="A32" s="37">
        <v>20</v>
      </c>
      <c r="B32" s="79" t="s">
        <v>291</v>
      </c>
      <c r="C32" s="59" t="s">
        <v>449</v>
      </c>
      <c r="D32" s="161">
        <v>3</v>
      </c>
      <c r="E32" s="161">
        <v>75</v>
      </c>
      <c r="F32" s="161">
        <v>15</v>
      </c>
      <c r="G32" s="161">
        <v>57</v>
      </c>
      <c r="H32" s="37">
        <v>3</v>
      </c>
      <c r="I32" s="37"/>
      <c r="J32" s="37"/>
      <c r="K32" s="37">
        <v>75</v>
      </c>
      <c r="L32" s="37"/>
      <c r="M32" s="37"/>
      <c r="N32" s="37"/>
      <c r="O32" s="37"/>
    </row>
    <row r="33" spans="1:15" s="13" customFormat="1" ht="17.25" customHeight="1" x14ac:dyDescent="0.25">
      <c r="A33" s="37">
        <v>21</v>
      </c>
      <c r="B33" s="79" t="s">
        <v>281</v>
      </c>
      <c r="C33" s="59" t="s">
        <v>449</v>
      </c>
      <c r="D33" s="37">
        <v>2</v>
      </c>
      <c r="E33" s="37">
        <v>45</v>
      </c>
      <c r="F33" s="37">
        <v>15</v>
      </c>
      <c r="G33" s="37">
        <v>28</v>
      </c>
      <c r="H33" s="37">
        <v>2</v>
      </c>
      <c r="I33" s="37"/>
      <c r="J33" s="37"/>
      <c r="K33" s="37">
        <v>45</v>
      </c>
      <c r="L33" s="37"/>
      <c r="M33" s="37"/>
      <c r="N33" s="37"/>
      <c r="O33" s="37"/>
    </row>
    <row r="34" spans="1:15" s="13" customFormat="1" ht="17.25" customHeight="1" x14ac:dyDescent="0.25">
      <c r="A34" s="37">
        <v>22</v>
      </c>
      <c r="B34" s="79" t="s">
        <v>282</v>
      </c>
      <c r="C34" s="59" t="s">
        <v>449</v>
      </c>
      <c r="D34" s="37">
        <v>2</v>
      </c>
      <c r="E34" s="37">
        <v>45</v>
      </c>
      <c r="F34" s="37">
        <v>15</v>
      </c>
      <c r="G34" s="37">
        <v>24</v>
      </c>
      <c r="H34" s="37">
        <v>6</v>
      </c>
      <c r="I34" s="37"/>
      <c r="J34" s="37"/>
      <c r="K34" s="37">
        <v>45</v>
      </c>
      <c r="L34" s="37"/>
      <c r="M34" s="37"/>
      <c r="N34" s="37"/>
      <c r="O34" s="37"/>
    </row>
    <row r="35" spans="1:15" s="13" customFormat="1" ht="17.25" customHeight="1" x14ac:dyDescent="0.25">
      <c r="A35" s="37">
        <v>23</v>
      </c>
      <c r="B35" s="79" t="s">
        <v>283</v>
      </c>
      <c r="C35" s="59" t="s">
        <v>449</v>
      </c>
      <c r="D35" s="37">
        <v>2</v>
      </c>
      <c r="E35" s="37">
        <v>45</v>
      </c>
      <c r="F35" s="37">
        <v>15</v>
      </c>
      <c r="G35" s="37">
        <v>28</v>
      </c>
      <c r="H35" s="37">
        <v>2</v>
      </c>
      <c r="I35" s="37"/>
      <c r="J35" s="37"/>
      <c r="K35" s="37">
        <v>45</v>
      </c>
      <c r="L35" s="37"/>
      <c r="M35" s="37"/>
      <c r="N35" s="37"/>
      <c r="O35" s="37"/>
    </row>
    <row r="36" spans="1:15" s="13" customFormat="1" ht="17.25" customHeight="1" x14ac:dyDescent="0.25">
      <c r="A36" s="37">
        <v>24</v>
      </c>
      <c r="B36" s="79" t="s">
        <v>284</v>
      </c>
      <c r="C36" s="59" t="s">
        <v>449</v>
      </c>
      <c r="D36" s="37">
        <v>2</v>
      </c>
      <c r="E36" s="37">
        <v>45</v>
      </c>
      <c r="F36" s="37">
        <v>15</v>
      </c>
      <c r="G36" s="37">
        <v>28</v>
      </c>
      <c r="H36" s="37">
        <v>2</v>
      </c>
      <c r="I36" s="37"/>
      <c r="J36" s="37"/>
      <c r="K36" s="37">
        <v>45</v>
      </c>
      <c r="L36" s="37"/>
      <c r="M36" s="37"/>
      <c r="N36" s="37"/>
      <c r="O36" s="46"/>
    </row>
    <row r="37" spans="1:15" s="13" customFormat="1" ht="17.25" customHeight="1" x14ac:dyDescent="0.25">
      <c r="A37" s="37">
        <v>25</v>
      </c>
      <c r="B37" s="79" t="s">
        <v>292</v>
      </c>
      <c r="C37" s="59" t="s">
        <v>449</v>
      </c>
      <c r="D37" s="161">
        <v>3</v>
      </c>
      <c r="E37" s="161">
        <v>75</v>
      </c>
      <c r="F37" s="161">
        <v>15</v>
      </c>
      <c r="G37" s="161">
        <v>57</v>
      </c>
      <c r="H37" s="37">
        <v>3</v>
      </c>
      <c r="I37" s="37"/>
      <c r="J37" s="37"/>
      <c r="K37" s="37"/>
      <c r="L37" s="37">
        <v>75</v>
      </c>
      <c r="M37" s="37"/>
      <c r="N37" s="37"/>
      <c r="O37" s="46"/>
    </row>
    <row r="38" spans="1:15" s="13" customFormat="1" ht="17.25" customHeight="1" x14ac:dyDescent="0.25">
      <c r="A38" s="37">
        <v>26</v>
      </c>
      <c r="B38" s="79" t="s">
        <v>285</v>
      </c>
      <c r="C38" s="59" t="s">
        <v>449</v>
      </c>
      <c r="D38" s="37">
        <v>2</v>
      </c>
      <c r="E38" s="37">
        <v>45</v>
      </c>
      <c r="F38" s="37">
        <v>15</v>
      </c>
      <c r="G38" s="37">
        <v>28</v>
      </c>
      <c r="H38" s="37">
        <v>2</v>
      </c>
      <c r="I38" s="37"/>
      <c r="J38" s="37"/>
      <c r="K38" s="37"/>
      <c r="L38" s="37">
        <v>45</v>
      </c>
      <c r="M38" s="37"/>
      <c r="N38" s="136"/>
      <c r="O38" s="106"/>
    </row>
    <row r="39" spans="1:15" s="13" customFormat="1" ht="17.25" customHeight="1" x14ac:dyDescent="0.25">
      <c r="A39" s="37">
        <v>27</v>
      </c>
      <c r="B39" s="79" t="s">
        <v>286</v>
      </c>
      <c r="C39" s="59" t="s">
        <v>449</v>
      </c>
      <c r="D39" s="37">
        <v>3</v>
      </c>
      <c r="E39" s="37">
        <v>60</v>
      </c>
      <c r="F39" s="98">
        <v>30</v>
      </c>
      <c r="G39" s="98">
        <v>24</v>
      </c>
      <c r="H39" s="37">
        <v>6</v>
      </c>
      <c r="I39" s="37"/>
      <c r="J39" s="37"/>
      <c r="K39" s="37"/>
      <c r="L39" s="37">
        <v>60</v>
      </c>
      <c r="M39" s="37"/>
      <c r="N39" s="136"/>
      <c r="O39" s="46"/>
    </row>
    <row r="40" spans="1:15" s="13" customFormat="1" ht="17.25" customHeight="1" x14ac:dyDescent="0.25">
      <c r="A40" s="37">
        <v>28</v>
      </c>
      <c r="B40" s="79" t="s">
        <v>287</v>
      </c>
      <c r="C40" s="59" t="s">
        <v>449</v>
      </c>
      <c r="D40" s="37">
        <v>2</v>
      </c>
      <c r="E40" s="37">
        <v>45</v>
      </c>
      <c r="F40" s="37">
        <v>15</v>
      </c>
      <c r="G40" s="37">
        <v>28</v>
      </c>
      <c r="H40" s="37">
        <v>2</v>
      </c>
      <c r="I40" s="37"/>
      <c r="J40" s="37"/>
      <c r="K40" s="37"/>
      <c r="L40" s="37">
        <v>45</v>
      </c>
      <c r="M40" s="37"/>
      <c r="N40" s="136"/>
      <c r="O40" s="46"/>
    </row>
    <row r="41" spans="1:15" s="13" customFormat="1" ht="17.25" customHeight="1" x14ac:dyDescent="0.25">
      <c r="A41" s="37">
        <v>29</v>
      </c>
      <c r="B41" s="79" t="s">
        <v>288</v>
      </c>
      <c r="C41" s="59" t="s">
        <v>449</v>
      </c>
      <c r="D41" s="37">
        <v>3</v>
      </c>
      <c r="E41" s="37">
        <v>60</v>
      </c>
      <c r="F41" s="98">
        <v>30</v>
      </c>
      <c r="G41" s="98">
        <v>28</v>
      </c>
      <c r="H41" s="37">
        <v>2</v>
      </c>
      <c r="I41" s="37"/>
      <c r="J41" s="37"/>
      <c r="K41" s="37"/>
      <c r="L41" s="37">
        <v>60</v>
      </c>
      <c r="M41" s="37"/>
      <c r="N41" s="136"/>
      <c r="O41" s="46"/>
    </row>
    <row r="42" spans="1:15" s="13" customFormat="1" ht="17.25" customHeight="1" x14ac:dyDescent="0.25">
      <c r="A42" s="37">
        <v>30</v>
      </c>
      <c r="B42" s="79" t="s">
        <v>573</v>
      </c>
      <c r="C42" s="59" t="s">
        <v>449</v>
      </c>
      <c r="D42" s="98">
        <v>4</v>
      </c>
      <c r="E42" s="59">
        <v>90</v>
      </c>
      <c r="F42" s="98">
        <v>30</v>
      </c>
      <c r="G42" s="98">
        <v>54</v>
      </c>
      <c r="H42" s="59">
        <v>6</v>
      </c>
      <c r="I42" s="37"/>
      <c r="J42" s="37"/>
      <c r="K42" s="37"/>
      <c r="L42" s="37"/>
      <c r="M42" s="37">
        <v>90</v>
      </c>
      <c r="N42" s="136"/>
      <c r="O42" s="46"/>
    </row>
    <row r="43" spans="1:15" s="14" customFormat="1" ht="17.25" customHeight="1" x14ac:dyDescent="0.25">
      <c r="A43" s="37">
        <v>31</v>
      </c>
      <c r="B43" s="79" t="s">
        <v>574</v>
      </c>
      <c r="C43" s="59" t="s">
        <v>449</v>
      </c>
      <c r="D43" s="98">
        <v>4</v>
      </c>
      <c r="E43" s="37">
        <v>90</v>
      </c>
      <c r="F43" s="98">
        <v>30</v>
      </c>
      <c r="G43" s="98">
        <v>58</v>
      </c>
      <c r="H43" s="37">
        <v>2</v>
      </c>
      <c r="I43" s="37"/>
      <c r="J43" s="37"/>
      <c r="K43" s="37"/>
      <c r="L43" s="37"/>
      <c r="M43" s="37">
        <v>90</v>
      </c>
      <c r="N43" s="37"/>
      <c r="O43" s="46"/>
    </row>
    <row r="44" spans="1:15" s="14" customFormat="1" ht="17.25" customHeight="1" x14ac:dyDescent="0.25">
      <c r="A44" s="30" t="s">
        <v>94</v>
      </c>
      <c r="B44" s="163" t="s">
        <v>271</v>
      </c>
      <c r="C44" s="163"/>
      <c r="D44" s="138">
        <v>3</v>
      </c>
      <c r="E44" s="138">
        <v>60</v>
      </c>
      <c r="F44" s="138">
        <v>30</v>
      </c>
      <c r="G44" s="138">
        <v>28</v>
      </c>
      <c r="H44" s="138">
        <v>2</v>
      </c>
      <c r="I44" s="30">
        <f>SUM(I45:I47)</f>
        <v>0</v>
      </c>
      <c r="J44" s="30">
        <f>SUM(J45:J47)</f>
        <v>0</v>
      </c>
      <c r="K44" s="30">
        <f>SUM(K45:K47)</f>
        <v>0</v>
      </c>
      <c r="L44" s="30">
        <f>SUM(L45:L47)</f>
        <v>0</v>
      </c>
      <c r="M44" s="30">
        <v>60</v>
      </c>
      <c r="N44" s="30">
        <f>SUM(N45:N47)</f>
        <v>0</v>
      </c>
      <c r="O44" s="30"/>
    </row>
    <row r="45" spans="1:15" s="14" customFormat="1" ht="17.25" customHeight="1" x14ac:dyDescent="0.25">
      <c r="A45" s="37">
        <v>32</v>
      </c>
      <c r="B45" s="164" t="s">
        <v>293</v>
      </c>
      <c r="C45" s="37" t="s">
        <v>449</v>
      </c>
      <c r="D45" s="165">
        <v>3</v>
      </c>
      <c r="E45" s="165">
        <v>60</v>
      </c>
      <c r="F45" s="165">
        <v>30</v>
      </c>
      <c r="G45" s="165">
        <v>28</v>
      </c>
      <c r="H45" s="165">
        <v>2</v>
      </c>
      <c r="I45" s="37"/>
      <c r="J45" s="37"/>
      <c r="K45" s="69"/>
      <c r="L45" s="37"/>
      <c r="M45" s="37">
        <v>60</v>
      </c>
      <c r="N45" s="37"/>
      <c r="O45" s="46"/>
    </row>
    <row r="46" spans="1:15" s="14" customFormat="1" ht="17.25" customHeight="1" x14ac:dyDescent="0.25">
      <c r="A46" s="37">
        <v>33</v>
      </c>
      <c r="B46" s="164" t="s">
        <v>294</v>
      </c>
      <c r="C46" s="37" t="s">
        <v>449</v>
      </c>
      <c r="D46" s="165">
        <v>3</v>
      </c>
      <c r="E46" s="165">
        <v>60</v>
      </c>
      <c r="F46" s="165">
        <v>30</v>
      </c>
      <c r="G46" s="165">
        <v>28</v>
      </c>
      <c r="H46" s="165">
        <v>2</v>
      </c>
      <c r="I46" s="37"/>
      <c r="J46" s="37"/>
      <c r="K46" s="37"/>
      <c r="L46" s="37"/>
      <c r="M46" s="37"/>
      <c r="N46" s="37"/>
      <c r="O46" s="46"/>
    </row>
    <row r="47" spans="1:15" s="13" customFormat="1" ht="17.25" customHeight="1" x14ac:dyDescent="0.25">
      <c r="A47" s="37">
        <v>34</v>
      </c>
      <c r="B47" s="199" t="s">
        <v>295</v>
      </c>
      <c r="C47" s="37" t="s">
        <v>449</v>
      </c>
      <c r="D47" s="41">
        <v>3</v>
      </c>
      <c r="E47" s="41">
        <v>60</v>
      </c>
      <c r="F47" s="41">
        <v>30</v>
      </c>
      <c r="G47" s="41">
        <v>28</v>
      </c>
      <c r="H47" s="41">
        <v>2</v>
      </c>
      <c r="I47" s="37"/>
      <c r="J47" s="37"/>
      <c r="K47" s="37"/>
      <c r="L47" s="268"/>
      <c r="M47" s="268"/>
      <c r="N47" s="37"/>
      <c r="O47" s="46"/>
    </row>
    <row r="48" spans="1:15" s="14" customFormat="1" ht="31.5" x14ac:dyDescent="0.25">
      <c r="A48" s="44" t="s">
        <v>59</v>
      </c>
      <c r="B48" s="163" t="s">
        <v>637</v>
      </c>
      <c r="C48" s="163"/>
      <c r="D48" s="138">
        <f t="shared" ref="D48:H48" si="4">SUM(D49:D51)</f>
        <v>14</v>
      </c>
      <c r="E48" s="138">
        <f t="shared" si="4"/>
        <v>540</v>
      </c>
      <c r="F48" s="138">
        <f t="shared" si="4"/>
        <v>15</v>
      </c>
      <c r="G48" s="138">
        <f t="shared" si="4"/>
        <v>510</v>
      </c>
      <c r="H48" s="138">
        <f t="shared" si="4"/>
        <v>15</v>
      </c>
      <c r="I48" s="30">
        <v>0</v>
      </c>
      <c r="J48" s="30">
        <v>0</v>
      </c>
      <c r="K48" s="138">
        <f>SUM(K49:K51)</f>
        <v>285</v>
      </c>
      <c r="L48" s="138">
        <f>SUM(L49:L51)</f>
        <v>120</v>
      </c>
      <c r="M48" s="30"/>
      <c r="N48" s="138">
        <f>SUM(N49:N51)</f>
        <v>135</v>
      </c>
      <c r="O48" s="46"/>
    </row>
    <row r="49" spans="1:15" s="14" customFormat="1" ht="17.25" customHeight="1" x14ac:dyDescent="0.25">
      <c r="A49" s="37">
        <v>35</v>
      </c>
      <c r="B49" s="46" t="s">
        <v>245</v>
      </c>
      <c r="C49" s="37" t="s">
        <v>228</v>
      </c>
      <c r="D49" s="37">
        <v>3</v>
      </c>
      <c r="E49" s="69">
        <v>135</v>
      </c>
      <c r="F49" s="69"/>
      <c r="G49" s="69">
        <v>130</v>
      </c>
      <c r="H49" s="69">
        <v>5</v>
      </c>
      <c r="I49" s="69"/>
      <c r="J49" s="69"/>
      <c r="K49" s="69">
        <v>135</v>
      </c>
      <c r="L49" s="69"/>
      <c r="M49" s="69"/>
      <c r="N49" s="69"/>
      <c r="O49" s="37"/>
    </row>
    <row r="50" spans="1:15" s="13" customFormat="1" ht="17.25" customHeight="1" x14ac:dyDescent="0.25">
      <c r="A50" s="40">
        <v>36</v>
      </c>
      <c r="B50" s="46" t="s">
        <v>62</v>
      </c>
      <c r="C50" s="37" t="s">
        <v>228</v>
      </c>
      <c r="D50" s="37">
        <v>6</v>
      </c>
      <c r="E50" s="69">
        <v>270</v>
      </c>
      <c r="F50" s="69"/>
      <c r="G50" s="69">
        <v>265</v>
      </c>
      <c r="H50" s="69">
        <v>5</v>
      </c>
      <c r="I50" s="69"/>
      <c r="J50" s="69"/>
      <c r="K50" s="69">
        <v>150</v>
      </c>
      <c r="L50" s="69">
        <v>120</v>
      </c>
      <c r="M50" s="69"/>
      <c r="N50" s="69"/>
      <c r="O50" s="37"/>
    </row>
    <row r="51" spans="1:15" s="14" customFormat="1" ht="31.5" x14ac:dyDescent="0.25">
      <c r="A51" s="40">
        <v>37</v>
      </c>
      <c r="B51" s="132" t="s">
        <v>578</v>
      </c>
      <c r="C51" s="78" t="s">
        <v>449</v>
      </c>
      <c r="D51" s="37">
        <v>5</v>
      </c>
      <c r="E51" s="69">
        <v>135</v>
      </c>
      <c r="F51" s="269">
        <v>15</v>
      </c>
      <c r="G51" s="269">
        <v>115</v>
      </c>
      <c r="H51" s="269">
        <v>5</v>
      </c>
      <c r="I51" s="69"/>
      <c r="J51" s="69"/>
      <c r="K51" s="69"/>
      <c r="L51" s="69"/>
      <c r="M51" s="69"/>
      <c r="N51" s="69">
        <v>135</v>
      </c>
      <c r="O51" s="30"/>
    </row>
    <row r="52" spans="1:15" s="13" customFormat="1" ht="25.5" customHeight="1" x14ac:dyDescent="0.25">
      <c r="A52" s="333" t="s">
        <v>15</v>
      </c>
      <c r="B52" s="334"/>
      <c r="C52" s="335"/>
      <c r="D52" s="30">
        <f>SUM(D9,D17,D48)</f>
        <v>95</v>
      </c>
      <c r="E52" s="30">
        <f t="shared" ref="E52:O52" si="5">E17+E9+E48</f>
        <v>2370</v>
      </c>
      <c r="F52" s="30">
        <f t="shared" si="5"/>
        <v>637</v>
      </c>
      <c r="G52" s="30">
        <f t="shared" si="5"/>
        <v>1621</v>
      </c>
      <c r="H52" s="30">
        <f t="shared" si="5"/>
        <v>112</v>
      </c>
      <c r="I52" s="30">
        <f t="shared" si="5"/>
        <v>300</v>
      </c>
      <c r="J52" s="30">
        <f t="shared" si="5"/>
        <v>255</v>
      </c>
      <c r="K52" s="30">
        <f t="shared" si="5"/>
        <v>540</v>
      </c>
      <c r="L52" s="30">
        <f t="shared" si="5"/>
        <v>405</v>
      </c>
      <c r="M52" s="30">
        <f t="shared" si="5"/>
        <v>300</v>
      </c>
      <c r="N52" s="30">
        <f t="shared" si="5"/>
        <v>570</v>
      </c>
      <c r="O52" s="30">
        <f t="shared" si="5"/>
        <v>0</v>
      </c>
    </row>
    <row r="53" spans="1:15" s="24" customFormat="1" ht="23.25" customHeight="1" x14ac:dyDescent="0.2">
      <c r="A53" s="288" t="s">
        <v>563</v>
      </c>
      <c r="B53" s="288"/>
      <c r="C53" s="288"/>
      <c r="D53" s="288"/>
      <c r="E53" s="288"/>
      <c r="F53" s="288"/>
      <c r="G53" s="288"/>
      <c r="H53" s="288"/>
      <c r="I53" s="288"/>
      <c r="J53" s="288"/>
      <c r="K53" s="288"/>
      <c r="L53" s="288"/>
      <c r="M53" s="288"/>
      <c r="N53" s="288"/>
    </row>
    <row r="54" spans="1:15" x14ac:dyDescent="0.25">
      <c r="A54" s="150"/>
      <c r="B54" s="289"/>
      <c r="C54" s="289"/>
      <c r="D54" s="289"/>
      <c r="E54" s="289"/>
      <c r="F54" s="289"/>
      <c r="G54" s="289"/>
      <c r="H54" s="289"/>
      <c r="I54" s="289"/>
      <c r="J54" s="289"/>
      <c r="K54" s="289"/>
      <c r="L54" s="289"/>
      <c r="M54" s="289"/>
      <c r="N54" s="289"/>
    </row>
    <row r="55" spans="1:15" x14ac:dyDescent="0.25">
      <c r="A55" s="150"/>
    </row>
    <row r="56" spans="1:15" x14ac:dyDescent="0.25">
      <c r="B56" s="81"/>
    </row>
    <row r="57" spans="1:15" x14ac:dyDescent="0.25">
      <c r="B57" s="81"/>
    </row>
  </sheetData>
  <mergeCells count="14">
    <mergeCell ref="O7:O8"/>
    <mergeCell ref="A53:N53"/>
    <mergeCell ref="B54:N54"/>
    <mergeCell ref="A52:C52"/>
    <mergeCell ref="A1:H1"/>
    <mergeCell ref="A2:H2"/>
    <mergeCell ref="A3:H3"/>
    <mergeCell ref="A4:N4"/>
    <mergeCell ref="A5:N5"/>
    <mergeCell ref="A7:A8"/>
    <mergeCell ref="B7:B8"/>
    <mergeCell ref="C7:C8"/>
    <mergeCell ref="D7:D8"/>
    <mergeCell ref="E7:H7"/>
  </mergeCells>
  <printOptions horizontalCentered="1"/>
  <pageMargins left="0.5" right="0.5" top="0.4" bottom="0.4" header="0.1" footer="0.1"/>
  <pageSetup paperSize="9" orientation="landscape" r:id="rId1"/>
  <headerFooter>
    <oddFooter>&amp;C&amp;P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B4CAA-205D-45CC-9D1A-8314CD2BF993}">
  <dimension ref="A1:P71"/>
  <sheetViews>
    <sheetView zoomScaleNormal="100" workbookViewId="0">
      <selection activeCell="P13" sqref="P13"/>
    </sheetView>
  </sheetViews>
  <sheetFormatPr defaultColWidth="9" defaultRowHeight="15" x14ac:dyDescent="0.2"/>
  <cols>
    <col min="1" max="1" width="4.75" style="19" customWidth="1"/>
    <col min="2" max="2" width="35.75" style="20" customWidth="1"/>
    <col min="3" max="3" width="8.5" style="19" customWidth="1"/>
    <col min="4" max="4" width="7.75" style="19" customWidth="1"/>
    <col min="5" max="5" width="6.875" style="19" customWidth="1"/>
    <col min="6" max="6" width="6.125" style="19" customWidth="1"/>
    <col min="7" max="7" width="6" style="19" customWidth="1"/>
    <col min="8" max="8" width="7.25" style="19" customWidth="1"/>
    <col min="9" max="10" width="8" style="19" customWidth="1"/>
    <col min="11" max="13" width="8" style="21" customWidth="1"/>
    <col min="14" max="14" width="4.75" style="20" customWidth="1"/>
    <col min="15" max="16" width="9" style="20"/>
    <col min="17" max="17" width="18.125" style="20" customWidth="1"/>
    <col min="18" max="16384" width="9" style="20"/>
  </cols>
  <sheetData>
    <row r="1" spans="1:16" s="3" customFormat="1" ht="15.75" x14ac:dyDescent="0.25">
      <c r="A1" s="302" t="s">
        <v>0</v>
      </c>
      <c r="B1" s="302"/>
      <c r="C1" s="302"/>
      <c r="D1" s="302"/>
      <c r="E1" s="302"/>
      <c r="F1" s="302"/>
      <c r="G1" s="302"/>
      <c r="H1" s="302"/>
      <c r="I1" s="1"/>
      <c r="J1" s="2"/>
      <c r="K1" s="1"/>
      <c r="L1" s="2"/>
      <c r="M1" s="1"/>
    </row>
    <row r="2" spans="1:16" s="3" customFormat="1" ht="15" customHeight="1" x14ac:dyDescent="0.25">
      <c r="A2" s="302" t="s">
        <v>268</v>
      </c>
      <c r="B2" s="302"/>
      <c r="C2" s="302"/>
      <c r="D2" s="302"/>
      <c r="E2" s="302"/>
      <c r="F2" s="302"/>
      <c r="G2" s="302"/>
      <c r="H2" s="302"/>
      <c r="I2" s="1"/>
      <c r="J2" s="2"/>
      <c r="K2" s="1"/>
      <c r="L2" s="2"/>
      <c r="M2" s="1"/>
    </row>
    <row r="3" spans="1:16" s="3" customFormat="1" ht="7.5" customHeight="1" x14ac:dyDescent="0.25">
      <c r="A3" s="303" t="s">
        <v>2</v>
      </c>
      <c r="B3" s="304"/>
      <c r="C3" s="304"/>
      <c r="D3" s="304"/>
      <c r="E3" s="304"/>
      <c r="F3" s="304"/>
      <c r="G3" s="304"/>
      <c r="H3" s="304"/>
      <c r="I3" s="1"/>
      <c r="J3" s="2"/>
      <c r="K3" s="1"/>
      <c r="L3" s="2"/>
      <c r="M3" s="1"/>
    </row>
    <row r="4" spans="1:16" s="3" customFormat="1" ht="27.75" customHeight="1" x14ac:dyDescent="0.35">
      <c r="A4" s="305" t="s">
        <v>618</v>
      </c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4"/>
      <c r="O4" s="4"/>
      <c r="P4" s="4"/>
    </row>
    <row r="5" spans="1:16" s="6" customFormat="1" ht="30" customHeight="1" x14ac:dyDescent="0.35">
      <c r="A5" s="306" t="s">
        <v>646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5"/>
      <c r="P5" s="5"/>
    </row>
    <row r="6" spans="1:16" s="7" customFormat="1" ht="23.25" customHeight="1" x14ac:dyDescent="0.2">
      <c r="A6" s="7" t="s">
        <v>318</v>
      </c>
      <c r="C6" s="8"/>
      <c r="D6" s="8"/>
      <c r="E6" s="8"/>
      <c r="F6" s="8"/>
      <c r="G6" s="8"/>
      <c r="H6" s="8"/>
      <c r="I6" s="9"/>
      <c r="J6" s="9" t="s">
        <v>564</v>
      </c>
      <c r="K6" s="8"/>
      <c r="L6" s="8"/>
      <c r="M6" s="9"/>
      <c r="N6" s="15"/>
    </row>
    <row r="7" spans="1:16" s="8" customFormat="1" ht="27.75" customHeight="1" x14ac:dyDescent="0.2">
      <c r="A7" s="311" t="s">
        <v>5</v>
      </c>
      <c r="B7" s="332" t="s">
        <v>6</v>
      </c>
      <c r="C7" s="301" t="s">
        <v>225</v>
      </c>
      <c r="D7" s="301" t="s">
        <v>70</v>
      </c>
      <c r="E7" s="301" t="s">
        <v>71</v>
      </c>
      <c r="F7" s="301"/>
      <c r="G7" s="301"/>
      <c r="H7" s="301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331" t="s">
        <v>467</v>
      </c>
    </row>
    <row r="8" spans="1:16" s="8" customFormat="1" ht="63" x14ac:dyDescent="0.2">
      <c r="A8" s="311"/>
      <c r="B8" s="332"/>
      <c r="C8" s="311"/>
      <c r="D8" s="311"/>
      <c r="E8" s="10" t="s">
        <v>15</v>
      </c>
      <c r="F8" s="12" t="s">
        <v>16</v>
      </c>
      <c r="G8" s="12" t="s">
        <v>17</v>
      </c>
      <c r="H8" s="12" t="s">
        <v>18</v>
      </c>
      <c r="I8" s="12" t="s">
        <v>656</v>
      </c>
      <c r="J8" s="12" t="s">
        <v>473</v>
      </c>
      <c r="K8" s="12" t="s">
        <v>657</v>
      </c>
      <c r="L8" s="12" t="s">
        <v>658</v>
      </c>
      <c r="M8" s="12" t="s">
        <v>659</v>
      </c>
      <c r="N8" s="331"/>
    </row>
    <row r="9" spans="1:16" s="16" customFormat="1" ht="15.75" x14ac:dyDescent="0.2">
      <c r="A9" s="63" t="s">
        <v>19</v>
      </c>
      <c r="B9" s="185" t="s">
        <v>20</v>
      </c>
      <c r="C9" s="186" t="s">
        <v>632</v>
      </c>
      <c r="D9" s="187">
        <f t="shared" ref="D9:M9" si="0">SUM(D10:D16)</f>
        <v>19</v>
      </c>
      <c r="E9" s="187">
        <f t="shared" si="0"/>
        <v>435</v>
      </c>
      <c r="F9" s="187">
        <f t="shared" si="0"/>
        <v>157</v>
      </c>
      <c r="G9" s="187">
        <f t="shared" si="0"/>
        <v>255</v>
      </c>
      <c r="H9" s="187">
        <f t="shared" si="0"/>
        <v>23</v>
      </c>
      <c r="I9" s="187">
        <f t="shared" si="0"/>
        <v>165</v>
      </c>
      <c r="J9" s="187">
        <f t="shared" si="0"/>
        <v>210</v>
      </c>
      <c r="K9" s="187">
        <f t="shared" si="0"/>
        <v>60</v>
      </c>
      <c r="L9" s="187">
        <f t="shared" si="0"/>
        <v>0</v>
      </c>
      <c r="M9" s="187">
        <f t="shared" si="0"/>
        <v>0</v>
      </c>
      <c r="N9" s="74"/>
    </row>
    <row r="10" spans="1:16" s="17" customFormat="1" ht="15.75" x14ac:dyDescent="0.2">
      <c r="A10" s="62">
        <v>1</v>
      </c>
      <c r="B10" s="157" t="s">
        <v>348</v>
      </c>
      <c r="C10" s="188" t="s">
        <v>227</v>
      </c>
      <c r="D10" s="62">
        <v>5</v>
      </c>
      <c r="E10" s="62">
        <v>75</v>
      </c>
      <c r="F10" s="62">
        <v>41</v>
      </c>
      <c r="G10" s="62">
        <v>29</v>
      </c>
      <c r="H10" s="62">
        <v>5</v>
      </c>
      <c r="I10" s="188"/>
      <c r="J10" s="62">
        <v>75</v>
      </c>
      <c r="K10" s="62"/>
      <c r="L10" s="31"/>
      <c r="M10" s="62"/>
      <c r="N10" s="39"/>
    </row>
    <row r="11" spans="1:16" s="17" customFormat="1" ht="15.75" x14ac:dyDescent="0.2">
      <c r="A11" s="62">
        <v>2</v>
      </c>
      <c r="B11" s="157" t="s">
        <v>24</v>
      </c>
      <c r="C11" s="188" t="s">
        <v>229</v>
      </c>
      <c r="D11" s="62">
        <v>3</v>
      </c>
      <c r="E11" s="62">
        <v>75</v>
      </c>
      <c r="F11" s="62">
        <v>15</v>
      </c>
      <c r="G11" s="62">
        <v>58</v>
      </c>
      <c r="H11" s="62">
        <v>2</v>
      </c>
      <c r="I11" s="188"/>
      <c r="J11" s="62">
        <v>75</v>
      </c>
      <c r="K11" s="62"/>
      <c r="L11" s="62"/>
      <c r="M11" s="62"/>
      <c r="N11" s="39"/>
    </row>
    <row r="12" spans="1:16" s="17" customFormat="1" ht="15.75" x14ac:dyDescent="0.2">
      <c r="A12" s="62">
        <v>3</v>
      </c>
      <c r="B12" s="157" t="s">
        <v>22</v>
      </c>
      <c r="C12" s="188" t="s">
        <v>227</v>
      </c>
      <c r="D12" s="62">
        <v>2</v>
      </c>
      <c r="E12" s="62">
        <v>30</v>
      </c>
      <c r="F12" s="62">
        <v>18</v>
      </c>
      <c r="G12" s="62">
        <v>10</v>
      </c>
      <c r="H12" s="62">
        <v>2</v>
      </c>
      <c r="I12" s="188">
        <v>30</v>
      </c>
      <c r="J12" s="62"/>
      <c r="K12" s="62"/>
      <c r="L12" s="62"/>
      <c r="M12" s="62"/>
      <c r="N12" s="39"/>
    </row>
    <row r="13" spans="1:16" s="17" customFormat="1" ht="15.75" x14ac:dyDescent="0.2">
      <c r="A13" s="62">
        <v>4</v>
      </c>
      <c r="B13" s="157" t="s">
        <v>23</v>
      </c>
      <c r="C13" s="188" t="s">
        <v>227</v>
      </c>
      <c r="D13" s="62">
        <v>2</v>
      </c>
      <c r="E13" s="62">
        <v>60</v>
      </c>
      <c r="F13" s="62">
        <v>5</v>
      </c>
      <c r="G13" s="62">
        <v>51</v>
      </c>
      <c r="H13" s="62">
        <v>4</v>
      </c>
      <c r="I13" s="188"/>
      <c r="J13" s="62"/>
      <c r="K13" s="62">
        <v>60</v>
      </c>
      <c r="L13" s="62"/>
      <c r="M13" s="62"/>
      <c r="N13" s="39"/>
    </row>
    <row r="14" spans="1:16" s="17" customFormat="1" ht="15.75" x14ac:dyDescent="0.2">
      <c r="A14" s="188">
        <v>5</v>
      </c>
      <c r="B14" s="157" t="s">
        <v>26</v>
      </c>
      <c r="C14" s="188" t="s">
        <v>229</v>
      </c>
      <c r="D14" s="62">
        <v>2</v>
      </c>
      <c r="E14" s="62">
        <v>60</v>
      </c>
      <c r="F14" s="62">
        <v>21</v>
      </c>
      <c r="G14" s="62">
        <v>36</v>
      </c>
      <c r="H14" s="62">
        <v>3</v>
      </c>
      <c r="I14" s="188">
        <v>60</v>
      </c>
      <c r="J14" s="188"/>
      <c r="K14" s="188"/>
      <c r="L14" s="188"/>
      <c r="M14" s="188"/>
      <c r="N14" s="37"/>
    </row>
    <row r="15" spans="1:16" s="17" customFormat="1" ht="15.75" x14ac:dyDescent="0.2">
      <c r="A15" s="188">
        <v>6</v>
      </c>
      <c r="B15" s="157" t="s">
        <v>27</v>
      </c>
      <c r="C15" s="188" t="s">
        <v>229</v>
      </c>
      <c r="D15" s="62">
        <v>2</v>
      </c>
      <c r="E15" s="62">
        <v>60</v>
      </c>
      <c r="F15" s="62">
        <v>21</v>
      </c>
      <c r="G15" s="62">
        <v>36</v>
      </c>
      <c r="H15" s="62">
        <v>3</v>
      </c>
      <c r="I15" s="188"/>
      <c r="J15" s="188">
        <v>60</v>
      </c>
      <c r="K15" s="188"/>
      <c r="L15" s="188"/>
      <c r="M15" s="188"/>
      <c r="N15" s="37"/>
    </row>
    <row r="16" spans="1:16" s="17" customFormat="1" ht="15.75" x14ac:dyDescent="0.2">
      <c r="A16" s="188">
        <v>7</v>
      </c>
      <c r="B16" s="157" t="s">
        <v>349</v>
      </c>
      <c r="C16" s="188" t="s">
        <v>227</v>
      </c>
      <c r="D16" s="62">
        <v>3</v>
      </c>
      <c r="E16" s="62">
        <v>75</v>
      </c>
      <c r="F16" s="62">
        <v>36</v>
      </c>
      <c r="G16" s="62">
        <v>35</v>
      </c>
      <c r="H16" s="62">
        <v>4</v>
      </c>
      <c r="I16" s="188">
        <v>75</v>
      </c>
      <c r="J16" s="188"/>
      <c r="K16" s="188"/>
      <c r="L16" s="188"/>
      <c r="M16" s="188"/>
      <c r="N16" s="37"/>
    </row>
    <row r="17" spans="1:14" s="16" customFormat="1" ht="15.75" x14ac:dyDescent="0.2">
      <c r="A17" s="63" t="s">
        <v>28</v>
      </c>
      <c r="B17" s="139" t="s">
        <v>29</v>
      </c>
      <c r="C17" s="189"/>
      <c r="D17" s="63">
        <f t="shared" ref="D17:M17" si="1">D18+D21+D44</f>
        <v>62</v>
      </c>
      <c r="E17" s="63">
        <f t="shared" si="1"/>
        <v>1515</v>
      </c>
      <c r="F17" s="63">
        <f t="shared" si="1"/>
        <v>389</v>
      </c>
      <c r="G17" s="63">
        <f t="shared" si="1"/>
        <v>1074</v>
      </c>
      <c r="H17" s="63">
        <f t="shared" si="1"/>
        <v>52</v>
      </c>
      <c r="I17" s="63">
        <f t="shared" si="1"/>
        <v>330</v>
      </c>
      <c r="J17" s="63">
        <f t="shared" si="1"/>
        <v>315</v>
      </c>
      <c r="K17" s="63">
        <f t="shared" si="1"/>
        <v>315</v>
      </c>
      <c r="L17" s="63">
        <f t="shared" si="1"/>
        <v>375</v>
      </c>
      <c r="M17" s="63">
        <f t="shared" si="1"/>
        <v>180</v>
      </c>
      <c r="N17" s="12"/>
    </row>
    <row r="18" spans="1:14" s="17" customFormat="1" ht="15.75" x14ac:dyDescent="0.2">
      <c r="A18" s="63" t="s">
        <v>30</v>
      </c>
      <c r="B18" s="139" t="s">
        <v>168</v>
      </c>
      <c r="C18" s="139"/>
      <c r="D18" s="63">
        <v>4</v>
      </c>
      <c r="E18" s="63">
        <v>90</v>
      </c>
      <c r="F18" s="63">
        <v>30</v>
      </c>
      <c r="G18" s="63">
        <v>56</v>
      </c>
      <c r="H18" s="63">
        <v>4</v>
      </c>
      <c r="I18" s="63">
        <v>45</v>
      </c>
      <c r="J18" s="63">
        <v>45</v>
      </c>
      <c r="K18" s="63">
        <v>0</v>
      </c>
      <c r="L18" s="63">
        <v>0</v>
      </c>
      <c r="M18" s="63">
        <v>0</v>
      </c>
      <c r="N18" s="12"/>
    </row>
    <row r="19" spans="1:14" s="17" customFormat="1" ht="15.75" x14ac:dyDescent="0.2">
      <c r="A19" s="62">
        <v>8</v>
      </c>
      <c r="B19" s="61" t="s">
        <v>320</v>
      </c>
      <c r="C19" s="188" t="s">
        <v>229</v>
      </c>
      <c r="D19" s="62">
        <v>2</v>
      </c>
      <c r="E19" s="62">
        <v>45</v>
      </c>
      <c r="F19" s="62">
        <v>15</v>
      </c>
      <c r="G19" s="62">
        <v>28</v>
      </c>
      <c r="H19" s="62">
        <v>2</v>
      </c>
      <c r="I19" s="62">
        <v>45</v>
      </c>
      <c r="J19" s="62"/>
      <c r="K19" s="62"/>
      <c r="L19" s="62"/>
      <c r="M19" s="62"/>
      <c r="N19" s="39"/>
    </row>
    <row r="20" spans="1:14" s="17" customFormat="1" ht="15.75" x14ac:dyDescent="0.2">
      <c r="A20" s="62">
        <v>9</v>
      </c>
      <c r="B20" s="61" t="s">
        <v>321</v>
      </c>
      <c r="C20" s="188" t="s">
        <v>229</v>
      </c>
      <c r="D20" s="62">
        <v>2</v>
      </c>
      <c r="E20" s="62">
        <v>45</v>
      </c>
      <c r="F20" s="62">
        <v>15</v>
      </c>
      <c r="G20" s="62">
        <v>28</v>
      </c>
      <c r="H20" s="62">
        <v>2</v>
      </c>
      <c r="I20" s="62"/>
      <c r="J20" s="62"/>
      <c r="K20" s="62"/>
      <c r="L20" s="65">
        <v>45</v>
      </c>
      <c r="M20" s="62"/>
      <c r="N20" s="39"/>
    </row>
    <row r="21" spans="1:14" s="17" customFormat="1" ht="15.75" x14ac:dyDescent="0.2">
      <c r="A21" s="63" t="s">
        <v>41</v>
      </c>
      <c r="B21" s="139" t="s">
        <v>253</v>
      </c>
      <c r="C21" s="61"/>
      <c r="D21" s="63">
        <f t="shared" ref="D21:M21" si="2">SUM(D22:D43)</f>
        <v>55</v>
      </c>
      <c r="E21" s="63">
        <f t="shared" si="2"/>
        <v>1365</v>
      </c>
      <c r="F21" s="63">
        <f t="shared" si="2"/>
        <v>329</v>
      </c>
      <c r="G21" s="63">
        <f t="shared" si="2"/>
        <v>990</v>
      </c>
      <c r="H21" s="63">
        <f t="shared" si="2"/>
        <v>46</v>
      </c>
      <c r="I21" s="63">
        <f t="shared" si="2"/>
        <v>285</v>
      </c>
      <c r="J21" s="63">
        <f t="shared" si="2"/>
        <v>270</v>
      </c>
      <c r="K21" s="63">
        <f t="shared" si="2"/>
        <v>315</v>
      </c>
      <c r="L21" s="63">
        <f t="shared" si="2"/>
        <v>315</v>
      </c>
      <c r="M21" s="63">
        <f t="shared" si="2"/>
        <v>180</v>
      </c>
      <c r="N21" s="12"/>
    </row>
    <row r="22" spans="1:14" s="17" customFormat="1" ht="15.75" x14ac:dyDescent="0.2">
      <c r="A22" s="62">
        <v>10</v>
      </c>
      <c r="B22" s="61" t="s">
        <v>338</v>
      </c>
      <c r="C22" s="188" t="s">
        <v>229</v>
      </c>
      <c r="D22" s="203">
        <v>3</v>
      </c>
      <c r="E22" s="203">
        <v>75</v>
      </c>
      <c r="F22" s="37">
        <v>15</v>
      </c>
      <c r="G22" s="37">
        <v>58</v>
      </c>
      <c r="H22" s="37">
        <v>2</v>
      </c>
      <c r="I22" s="62">
        <v>75</v>
      </c>
      <c r="J22" s="63"/>
      <c r="K22" s="63"/>
      <c r="L22" s="63"/>
      <c r="M22" s="63"/>
      <c r="N22" s="39"/>
    </row>
    <row r="23" spans="1:14" s="17" customFormat="1" ht="15.75" x14ac:dyDescent="0.2">
      <c r="A23" s="62">
        <v>11</v>
      </c>
      <c r="B23" s="61" t="s">
        <v>330</v>
      </c>
      <c r="C23" s="188" t="s">
        <v>229</v>
      </c>
      <c r="D23" s="37">
        <v>2</v>
      </c>
      <c r="E23" s="37">
        <v>45</v>
      </c>
      <c r="F23" s="37">
        <v>15</v>
      </c>
      <c r="G23" s="37">
        <v>28</v>
      </c>
      <c r="H23" s="37">
        <v>2</v>
      </c>
      <c r="I23" s="62">
        <v>45</v>
      </c>
      <c r="J23" s="63"/>
      <c r="K23" s="63"/>
      <c r="L23" s="63"/>
      <c r="M23" s="63"/>
      <c r="N23" s="39"/>
    </row>
    <row r="24" spans="1:14" s="17" customFormat="1" ht="15.75" x14ac:dyDescent="0.2">
      <c r="A24" s="62">
        <v>12</v>
      </c>
      <c r="B24" s="61" t="s">
        <v>334</v>
      </c>
      <c r="C24" s="188" t="s">
        <v>229</v>
      </c>
      <c r="D24" s="37">
        <v>2</v>
      </c>
      <c r="E24" s="37">
        <v>60</v>
      </c>
      <c r="F24" s="204">
        <v>5</v>
      </c>
      <c r="G24" s="204">
        <v>53</v>
      </c>
      <c r="H24" s="204">
        <v>2</v>
      </c>
      <c r="I24" s="62">
        <v>60</v>
      </c>
      <c r="J24" s="63"/>
      <c r="K24" s="63"/>
      <c r="L24" s="63"/>
      <c r="M24" s="63"/>
      <c r="N24" s="39"/>
    </row>
    <row r="25" spans="1:14" s="17" customFormat="1" ht="15.75" x14ac:dyDescent="0.2">
      <c r="A25" s="62">
        <v>13</v>
      </c>
      <c r="B25" s="61" t="s">
        <v>322</v>
      </c>
      <c r="C25" s="188" t="s">
        <v>229</v>
      </c>
      <c r="D25" s="37">
        <v>2</v>
      </c>
      <c r="E25" s="37">
        <v>45</v>
      </c>
      <c r="F25" s="37">
        <v>15</v>
      </c>
      <c r="G25" s="37">
        <v>28</v>
      </c>
      <c r="H25" s="37">
        <v>2</v>
      </c>
      <c r="I25" s="62">
        <v>45</v>
      </c>
      <c r="J25" s="63"/>
      <c r="K25" s="63"/>
      <c r="L25" s="63"/>
      <c r="M25" s="63"/>
      <c r="N25" s="39"/>
    </row>
    <row r="26" spans="1:14" s="17" customFormat="1" ht="15.75" x14ac:dyDescent="0.2">
      <c r="A26" s="62">
        <v>14</v>
      </c>
      <c r="B26" s="61" t="s">
        <v>326</v>
      </c>
      <c r="C26" s="188" t="s">
        <v>229</v>
      </c>
      <c r="D26" s="203">
        <v>3</v>
      </c>
      <c r="E26" s="203">
        <v>60</v>
      </c>
      <c r="F26" s="203">
        <v>30</v>
      </c>
      <c r="G26" s="37">
        <v>28</v>
      </c>
      <c r="H26" s="37">
        <v>2</v>
      </c>
      <c r="I26" s="62">
        <v>60</v>
      </c>
      <c r="J26" s="62"/>
      <c r="K26" s="63"/>
      <c r="L26" s="63"/>
      <c r="M26" s="63"/>
      <c r="N26" s="39"/>
    </row>
    <row r="27" spans="1:14" s="17" customFormat="1" ht="15.75" x14ac:dyDescent="0.2">
      <c r="A27" s="62">
        <v>15</v>
      </c>
      <c r="B27" s="61" t="s">
        <v>339</v>
      </c>
      <c r="C27" s="188" t="s">
        <v>229</v>
      </c>
      <c r="D27" s="203">
        <v>3</v>
      </c>
      <c r="E27" s="203">
        <v>75</v>
      </c>
      <c r="F27" s="37">
        <v>15</v>
      </c>
      <c r="G27" s="37">
        <v>58</v>
      </c>
      <c r="H27" s="37">
        <v>2</v>
      </c>
      <c r="I27" s="62"/>
      <c r="J27" s="62">
        <v>75</v>
      </c>
      <c r="K27" s="63"/>
      <c r="L27" s="63"/>
      <c r="M27" s="63"/>
      <c r="N27" s="39"/>
    </row>
    <row r="28" spans="1:14" s="17" customFormat="1" ht="15.75" x14ac:dyDescent="0.2">
      <c r="A28" s="62">
        <v>16</v>
      </c>
      <c r="B28" s="61" t="s">
        <v>331</v>
      </c>
      <c r="C28" s="188" t="s">
        <v>229</v>
      </c>
      <c r="D28" s="37">
        <v>2</v>
      </c>
      <c r="E28" s="37">
        <v>45</v>
      </c>
      <c r="F28" s="37">
        <v>15</v>
      </c>
      <c r="G28" s="37">
        <v>28</v>
      </c>
      <c r="H28" s="37">
        <v>2</v>
      </c>
      <c r="I28" s="62"/>
      <c r="J28" s="62">
        <v>45</v>
      </c>
      <c r="K28" s="63"/>
      <c r="L28" s="63"/>
      <c r="M28" s="63"/>
      <c r="N28" s="39"/>
    </row>
    <row r="29" spans="1:14" s="17" customFormat="1" ht="15.75" x14ac:dyDescent="0.2">
      <c r="A29" s="62">
        <v>17</v>
      </c>
      <c r="B29" s="61" t="s">
        <v>335</v>
      </c>
      <c r="C29" s="188" t="s">
        <v>229</v>
      </c>
      <c r="D29" s="37">
        <v>2</v>
      </c>
      <c r="E29" s="37">
        <v>60</v>
      </c>
      <c r="F29" s="204">
        <v>5</v>
      </c>
      <c r="G29" s="204">
        <v>53</v>
      </c>
      <c r="H29" s="204">
        <v>2</v>
      </c>
      <c r="I29" s="62"/>
      <c r="J29" s="62">
        <v>60</v>
      </c>
      <c r="K29" s="63"/>
      <c r="L29" s="63"/>
      <c r="M29" s="63"/>
      <c r="N29" s="39"/>
    </row>
    <row r="30" spans="1:14" s="17" customFormat="1" ht="15.75" x14ac:dyDescent="0.2">
      <c r="A30" s="62">
        <v>18</v>
      </c>
      <c r="B30" s="61" t="s">
        <v>323</v>
      </c>
      <c r="C30" s="188" t="s">
        <v>229</v>
      </c>
      <c r="D30" s="37">
        <v>2</v>
      </c>
      <c r="E30" s="37">
        <v>45</v>
      </c>
      <c r="F30" s="37">
        <v>15</v>
      </c>
      <c r="G30" s="37">
        <v>28</v>
      </c>
      <c r="H30" s="37">
        <v>2</v>
      </c>
      <c r="I30" s="63"/>
      <c r="J30" s="62">
        <v>45</v>
      </c>
      <c r="K30" s="63"/>
      <c r="L30" s="63"/>
      <c r="M30" s="63"/>
      <c r="N30" s="39"/>
    </row>
    <row r="31" spans="1:14" s="17" customFormat="1" ht="15.75" x14ac:dyDescent="0.2">
      <c r="A31" s="188">
        <v>19</v>
      </c>
      <c r="B31" s="61" t="s">
        <v>327</v>
      </c>
      <c r="C31" s="188" t="s">
        <v>229</v>
      </c>
      <c r="D31" s="37">
        <v>2</v>
      </c>
      <c r="E31" s="37">
        <v>45</v>
      </c>
      <c r="F31" s="37">
        <v>15</v>
      </c>
      <c r="G31" s="37">
        <v>28</v>
      </c>
      <c r="H31" s="37">
        <v>2</v>
      </c>
      <c r="I31" s="63"/>
      <c r="J31" s="62">
        <v>45</v>
      </c>
      <c r="K31" s="62"/>
      <c r="L31" s="63"/>
      <c r="M31" s="190"/>
      <c r="N31" s="39"/>
    </row>
    <row r="32" spans="1:14" s="17" customFormat="1" ht="15.75" x14ac:dyDescent="0.2">
      <c r="A32" s="188">
        <v>20</v>
      </c>
      <c r="B32" s="61" t="s">
        <v>340</v>
      </c>
      <c r="C32" s="188" t="s">
        <v>229</v>
      </c>
      <c r="D32" s="205">
        <v>3</v>
      </c>
      <c r="E32" s="203">
        <v>75</v>
      </c>
      <c r="F32" s="37">
        <v>15</v>
      </c>
      <c r="G32" s="37">
        <v>58</v>
      </c>
      <c r="H32" s="37">
        <v>2</v>
      </c>
      <c r="I32" s="62"/>
      <c r="J32" s="62"/>
      <c r="K32" s="62">
        <v>75</v>
      </c>
      <c r="L32" s="63"/>
      <c r="M32" s="190"/>
      <c r="N32" s="39"/>
    </row>
    <row r="33" spans="1:14" s="17" customFormat="1" ht="15.75" x14ac:dyDescent="0.2">
      <c r="A33" s="188">
        <v>21</v>
      </c>
      <c r="B33" s="61" t="s">
        <v>332</v>
      </c>
      <c r="C33" s="188" t="s">
        <v>229</v>
      </c>
      <c r="D33" s="203">
        <v>2</v>
      </c>
      <c r="E33" s="203">
        <v>60</v>
      </c>
      <c r="F33" s="204">
        <v>5</v>
      </c>
      <c r="G33" s="204">
        <v>53</v>
      </c>
      <c r="H33" s="37">
        <v>2</v>
      </c>
      <c r="I33" s="62"/>
      <c r="J33" s="62"/>
      <c r="K33" s="62">
        <v>60</v>
      </c>
      <c r="L33" s="63"/>
      <c r="M33" s="190"/>
      <c r="N33" s="39"/>
    </row>
    <row r="34" spans="1:14" s="17" customFormat="1" ht="15.75" x14ac:dyDescent="0.2">
      <c r="A34" s="188">
        <v>22</v>
      </c>
      <c r="B34" s="61" t="s">
        <v>336</v>
      </c>
      <c r="C34" s="188" t="s">
        <v>229</v>
      </c>
      <c r="D34" s="203">
        <v>2</v>
      </c>
      <c r="E34" s="203">
        <v>60</v>
      </c>
      <c r="F34" s="204">
        <v>5</v>
      </c>
      <c r="G34" s="204">
        <v>53</v>
      </c>
      <c r="H34" s="37">
        <v>2</v>
      </c>
      <c r="I34" s="62"/>
      <c r="J34" s="62"/>
      <c r="K34" s="62">
        <v>60</v>
      </c>
      <c r="L34" s="63"/>
      <c r="M34" s="190"/>
      <c r="N34" s="39"/>
    </row>
    <row r="35" spans="1:14" s="17" customFormat="1" ht="15.75" x14ac:dyDescent="0.2">
      <c r="A35" s="188">
        <v>23</v>
      </c>
      <c r="B35" s="61" t="s">
        <v>324</v>
      </c>
      <c r="C35" s="188" t="s">
        <v>229</v>
      </c>
      <c r="D35" s="37">
        <v>3</v>
      </c>
      <c r="E35" s="203">
        <v>60</v>
      </c>
      <c r="F35" s="37">
        <v>30</v>
      </c>
      <c r="G35" s="37">
        <v>28</v>
      </c>
      <c r="H35" s="37">
        <v>2</v>
      </c>
      <c r="I35" s="63"/>
      <c r="J35" s="63"/>
      <c r="K35" s="62">
        <v>60</v>
      </c>
      <c r="L35" s="63"/>
      <c r="M35" s="190"/>
      <c r="N35" s="39"/>
    </row>
    <row r="36" spans="1:14" s="17" customFormat="1" ht="15.75" x14ac:dyDescent="0.2">
      <c r="A36" s="188">
        <v>24</v>
      </c>
      <c r="B36" s="61" t="s">
        <v>328</v>
      </c>
      <c r="C36" s="188" t="s">
        <v>229</v>
      </c>
      <c r="D36" s="37">
        <v>3</v>
      </c>
      <c r="E36" s="203">
        <v>60</v>
      </c>
      <c r="F36" s="37">
        <v>30</v>
      </c>
      <c r="G36" s="37">
        <v>28</v>
      </c>
      <c r="H36" s="37">
        <v>2</v>
      </c>
      <c r="I36" s="63"/>
      <c r="J36" s="63"/>
      <c r="K36" s="62">
        <v>60</v>
      </c>
      <c r="L36" s="62"/>
      <c r="M36" s="190"/>
      <c r="N36" s="39"/>
    </row>
    <row r="37" spans="1:14" s="17" customFormat="1" ht="15.75" x14ac:dyDescent="0.2">
      <c r="A37" s="188">
        <v>25</v>
      </c>
      <c r="B37" s="61" t="s">
        <v>341</v>
      </c>
      <c r="C37" s="188" t="s">
        <v>229</v>
      </c>
      <c r="D37" s="205">
        <v>3</v>
      </c>
      <c r="E37" s="203">
        <v>75</v>
      </c>
      <c r="F37" s="37">
        <v>15</v>
      </c>
      <c r="G37" s="37">
        <v>58</v>
      </c>
      <c r="H37" s="37">
        <v>2</v>
      </c>
      <c r="I37" s="62"/>
      <c r="J37" s="62"/>
      <c r="K37" s="62"/>
      <c r="L37" s="62">
        <v>75</v>
      </c>
      <c r="M37" s="190"/>
      <c r="N37" s="39"/>
    </row>
    <row r="38" spans="1:14" s="17" customFormat="1" ht="15.75" x14ac:dyDescent="0.2">
      <c r="A38" s="188">
        <v>26</v>
      </c>
      <c r="B38" s="61" t="s">
        <v>333</v>
      </c>
      <c r="C38" s="188" t="s">
        <v>229</v>
      </c>
      <c r="D38" s="203">
        <v>2</v>
      </c>
      <c r="E38" s="203">
        <v>60</v>
      </c>
      <c r="F38" s="204">
        <v>5</v>
      </c>
      <c r="G38" s="204">
        <v>53</v>
      </c>
      <c r="H38" s="37">
        <v>2</v>
      </c>
      <c r="I38" s="62"/>
      <c r="J38" s="62"/>
      <c r="K38" s="62"/>
      <c r="L38" s="62">
        <v>60</v>
      </c>
      <c r="M38" s="190"/>
      <c r="N38" s="39"/>
    </row>
    <row r="39" spans="1:14" s="17" customFormat="1" ht="15.75" x14ac:dyDescent="0.2">
      <c r="A39" s="188">
        <v>27</v>
      </c>
      <c r="B39" s="61" t="s">
        <v>337</v>
      </c>
      <c r="C39" s="188" t="s">
        <v>229</v>
      </c>
      <c r="D39" s="203">
        <v>2</v>
      </c>
      <c r="E39" s="203">
        <v>60</v>
      </c>
      <c r="F39" s="204">
        <v>5</v>
      </c>
      <c r="G39" s="204">
        <v>53</v>
      </c>
      <c r="H39" s="37">
        <v>2</v>
      </c>
      <c r="I39" s="62"/>
      <c r="J39" s="62"/>
      <c r="K39" s="62"/>
      <c r="L39" s="62">
        <v>60</v>
      </c>
      <c r="M39" s="190"/>
      <c r="N39" s="39"/>
    </row>
    <row r="40" spans="1:14" s="17" customFormat="1" ht="15.75" x14ac:dyDescent="0.2">
      <c r="A40" s="188">
        <v>28</v>
      </c>
      <c r="B40" s="61" t="s">
        <v>325</v>
      </c>
      <c r="C40" s="188" t="s">
        <v>229</v>
      </c>
      <c r="D40" s="37">
        <v>3</v>
      </c>
      <c r="E40" s="203">
        <v>60</v>
      </c>
      <c r="F40" s="37">
        <v>30</v>
      </c>
      <c r="G40" s="37">
        <v>28</v>
      </c>
      <c r="H40" s="37">
        <v>2</v>
      </c>
      <c r="I40" s="63"/>
      <c r="J40" s="63"/>
      <c r="K40" s="63"/>
      <c r="L40" s="62">
        <v>60</v>
      </c>
      <c r="M40" s="190"/>
      <c r="N40" s="39"/>
    </row>
    <row r="41" spans="1:14" s="17" customFormat="1" ht="15.75" x14ac:dyDescent="0.2">
      <c r="A41" s="188">
        <v>29</v>
      </c>
      <c r="B41" s="61" t="s">
        <v>329</v>
      </c>
      <c r="C41" s="188" t="s">
        <v>229</v>
      </c>
      <c r="D41" s="37">
        <v>3</v>
      </c>
      <c r="E41" s="203">
        <v>60</v>
      </c>
      <c r="F41" s="37">
        <v>30</v>
      </c>
      <c r="G41" s="37">
        <v>28</v>
      </c>
      <c r="H41" s="37">
        <v>2</v>
      </c>
      <c r="I41" s="63"/>
      <c r="J41" s="63"/>
      <c r="K41" s="63"/>
      <c r="L41" s="62">
        <v>60</v>
      </c>
      <c r="M41" s="190"/>
      <c r="N41" s="39"/>
    </row>
    <row r="42" spans="1:14" s="17" customFormat="1" ht="15.75" x14ac:dyDescent="0.2">
      <c r="A42" s="191">
        <v>30</v>
      </c>
      <c r="B42" s="61" t="s">
        <v>342</v>
      </c>
      <c r="C42" s="188" t="s">
        <v>229</v>
      </c>
      <c r="D42" s="37">
        <v>3</v>
      </c>
      <c r="E42" s="37">
        <v>90</v>
      </c>
      <c r="F42" s="204">
        <v>7</v>
      </c>
      <c r="G42" s="204">
        <v>80</v>
      </c>
      <c r="H42" s="204">
        <v>3</v>
      </c>
      <c r="I42" s="62"/>
      <c r="J42" s="62"/>
      <c r="K42" s="62"/>
      <c r="L42" s="62"/>
      <c r="M42" s="191">
        <v>90</v>
      </c>
      <c r="N42" s="39"/>
    </row>
    <row r="43" spans="1:14" s="17" customFormat="1" ht="15.75" x14ac:dyDescent="0.2">
      <c r="A43" s="191">
        <v>31</v>
      </c>
      <c r="B43" s="61" t="s">
        <v>343</v>
      </c>
      <c r="C43" s="188" t="s">
        <v>229</v>
      </c>
      <c r="D43" s="37">
        <v>3</v>
      </c>
      <c r="E43" s="37">
        <v>90</v>
      </c>
      <c r="F43" s="204">
        <v>7</v>
      </c>
      <c r="G43" s="204">
        <v>80</v>
      </c>
      <c r="H43" s="204">
        <v>3</v>
      </c>
      <c r="I43" s="62"/>
      <c r="J43" s="62"/>
      <c r="K43" s="62"/>
      <c r="L43" s="62"/>
      <c r="M43" s="191">
        <v>90</v>
      </c>
      <c r="N43" s="39"/>
    </row>
    <row r="44" spans="1:14" s="16" customFormat="1" ht="15.75" x14ac:dyDescent="0.2">
      <c r="A44" s="192" t="s">
        <v>94</v>
      </c>
      <c r="B44" s="139" t="s">
        <v>221</v>
      </c>
      <c r="C44" s="188" t="s">
        <v>229</v>
      </c>
      <c r="D44" s="30">
        <v>3</v>
      </c>
      <c r="E44" s="30">
        <v>60</v>
      </c>
      <c r="F44" s="30">
        <v>30</v>
      </c>
      <c r="G44" s="30">
        <v>28</v>
      </c>
      <c r="H44" s="30">
        <v>2</v>
      </c>
      <c r="I44" s="63">
        <v>0</v>
      </c>
      <c r="J44" s="63">
        <v>0</v>
      </c>
      <c r="K44" s="63">
        <v>0</v>
      </c>
      <c r="L44" s="63">
        <v>60</v>
      </c>
      <c r="M44" s="192"/>
      <c r="N44" s="107"/>
    </row>
    <row r="45" spans="1:14" s="17" customFormat="1" ht="15.75" x14ac:dyDescent="0.2">
      <c r="A45" s="188">
        <v>32</v>
      </c>
      <c r="B45" s="61" t="s">
        <v>344</v>
      </c>
      <c r="C45" s="188" t="s">
        <v>229</v>
      </c>
      <c r="D45" s="62">
        <v>3</v>
      </c>
      <c r="E45" s="62">
        <v>60</v>
      </c>
      <c r="F45" s="62">
        <v>30</v>
      </c>
      <c r="G45" s="62">
        <v>28</v>
      </c>
      <c r="H45" s="62">
        <v>2</v>
      </c>
      <c r="I45" s="62"/>
      <c r="J45" s="62"/>
      <c r="K45" s="62"/>
      <c r="L45" s="62">
        <v>60</v>
      </c>
      <c r="M45" s="188"/>
      <c r="N45" s="39"/>
    </row>
    <row r="46" spans="1:14" s="17" customFormat="1" ht="15.75" x14ac:dyDescent="0.2">
      <c r="A46" s="188">
        <v>33</v>
      </c>
      <c r="B46" s="61" t="s">
        <v>345</v>
      </c>
      <c r="C46" s="188" t="s">
        <v>229</v>
      </c>
      <c r="D46" s="62">
        <v>3</v>
      </c>
      <c r="E46" s="62">
        <v>60</v>
      </c>
      <c r="F46" s="62">
        <v>30</v>
      </c>
      <c r="G46" s="62">
        <v>28</v>
      </c>
      <c r="H46" s="62">
        <v>2</v>
      </c>
      <c r="I46" s="62"/>
      <c r="J46" s="62"/>
      <c r="K46" s="62"/>
      <c r="L46" s="62"/>
      <c r="M46" s="188"/>
      <c r="N46" s="39"/>
    </row>
    <row r="47" spans="1:14" s="17" customFormat="1" ht="15.75" x14ac:dyDescent="0.2">
      <c r="A47" s="188">
        <v>34</v>
      </c>
      <c r="B47" s="193" t="s">
        <v>428</v>
      </c>
      <c r="C47" s="188" t="s">
        <v>229</v>
      </c>
      <c r="D47" s="188">
        <v>3</v>
      </c>
      <c r="E47" s="188">
        <v>60</v>
      </c>
      <c r="F47" s="188">
        <v>30</v>
      </c>
      <c r="G47" s="188">
        <v>28</v>
      </c>
      <c r="H47" s="188">
        <v>2</v>
      </c>
      <c r="I47" s="188"/>
      <c r="J47" s="188"/>
      <c r="K47" s="188"/>
      <c r="L47" s="188"/>
      <c r="M47" s="188"/>
      <c r="N47" s="39"/>
    </row>
    <row r="48" spans="1:14" s="80" customFormat="1" ht="31.5" x14ac:dyDescent="0.25">
      <c r="A48" s="63" t="s">
        <v>59</v>
      </c>
      <c r="B48" s="139" t="s">
        <v>633</v>
      </c>
      <c r="C48" s="61"/>
      <c r="D48" s="63">
        <v>14</v>
      </c>
      <c r="E48" s="63">
        <f t="shared" ref="E48:M48" si="3">SUM(E49:E51)</f>
        <v>555</v>
      </c>
      <c r="F48" s="63">
        <f t="shared" si="3"/>
        <v>15</v>
      </c>
      <c r="G48" s="63">
        <f t="shared" si="3"/>
        <v>520</v>
      </c>
      <c r="H48" s="63">
        <f t="shared" si="3"/>
        <v>20</v>
      </c>
      <c r="I48" s="63">
        <f t="shared" si="3"/>
        <v>0</v>
      </c>
      <c r="J48" s="190">
        <f t="shared" si="3"/>
        <v>0</v>
      </c>
      <c r="K48" s="190">
        <f t="shared" si="3"/>
        <v>180</v>
      </c>
      <c r="L48" s="190">
        <f t="shared" si="3"/>
        <v>0</v>
      </c>
      <c r="M48" s="190">
        <f t="shared" si="3"/>
        <v>375</v>
      </c>
      <c r="N48" s="30"/>
    </row>
    <row r="49" spans="1:14" s="17" customFormat="1" ht="15.75" x14ac:dyDescent="0.2">
      <c r="A49" s="62">
        <v>35</v>
      </c>
      <c r="B49" s="61" t="s">
        <v>245</v>
      </c>
      <c r="C49" s="62" t="s">
        <v>228</v>
      </c>
      <c r="D49" s="62">
        <v>4</v>
      </c>
      <c r="E49" s="62">
        <f t="shared" ref="E49:E50" si="4">D49*45</f>
        <v>180</v>
      </c>
      <c r="F49" s="62"/>
      <c r="G49" s="62">
        <v>175</v>
      </c>
      <c r="H49" s="62">
        <v>5</v>
      </c>
      <c r="I49" s="62"/>
      <c r="J49" s="188"/>
      <c r="K49" s="188">
        <v>180</v>
      </c>
      <c r="L49" s="188"/>
      <c r="M49" s="188"/>
      <c r="N49" s="39"/>
    </row>
    <row r="50" spans="1:14" s="17" customFormat="1" ht="15.75" x14ac:dyDescent="0.2">
      <c r="A50" s="62">
        <v>36</v>
      </c>
      <c r="B50" s="61" t="s">
        <v>62</v>
      </c>
      <c r="C50" s="62" t="s">
        <v>228</v>
      </c>
      <c r="D50" s="62">
        <v>6</v>
      </c>
      <c r="E50" s="62">
        <f t="shared" si="4"/>
        <v>270</v>
      </c>
      <c r="F50" s="62"/>
      <c r="G50" s="62">
        <v>260</v>
      </c>
      <c r="H50" s="62">
        <v>10</v>
      </c>
      <c r="I50" s="62"/>
      <c r="J50" s="188"/>
      <c r="K50" s="188"/>
      <c r="L50" s="188"/>
      <c r="M50" s="188">
        <v>270</v>
      </c>
      <c r="N50" s="39"/>
    </row>
    <row r="51" spans="1:14" s="17" customFormat="1" ht="31.5" x14ac:dyDescent="0.2">
      <c r="A51" s="62">
        <v>37</v>
      </c>
      <c r="B51" s="61" t="s">
        <v>553</v>
      </c>
      <c r="C51" s="188" t="s">
        <v>229</v>
      </c>
      <c r="D51" s="206">
        <v>4</v>
      </c>
      <c r="E51" s="206">
        <v>105</v>
      </c>
      <c r="F51" s="59">
        <v>15</v>
      </c>
      <c r="G51" s="59">
        <v>85</v>
      </c>
      <c r="H51" s="59">
        <v>5</v>
      </c>
      <c r="I51" s="62"/>
      <c r="J51" s="191"/>
      <c r="K51" s="191"/>
      <c r="L51" s="191"/>
      <c r="M51" s="191">
        <v>105</v>
      </c>
      <c r="N51" s="39"/>
    </row>
    <row r="52" spans="1:14" s="80" customFormat="1" ht="20.100000000000001" customHeight="1" x14ac:dyDescent="0.25">
      <c r="A52" s="312" t="s">
        <v>346</v>
      </c>
      <c r="B52" s="336"/>
      <c r="C52" s="61"/>
      <c r="D52" s="207">
        <f t="shared" ref="D52:M52" si="5">D9+D17+D48</f>
        <v>95</v>
      </c>
      <c r="E52" s="207">
        <f t="shared" si="5"/>
        <v>2505</v>
      </c>
      <c r="F52" s="207">
        <f t="shared" si="5"/>
        <v>561</v>
      </c>
      <c r="G52" s="207">
        <f t="shared" si="5"/>
        <v>1849</v>
      </c>
      <c r="H52" s="207">
        <f t="shared" si="5"/>
        <v>95</v>
      </c>
      <c r="I52" s="73">
        <f t="shared" si="5"/>
        <v>495</v>
      </c>
      <c r="J52" s="194">
        <f t="shared" si="5"/>
        <v>525</v>
      </c>
      <c r="K52" s="194">
        <f t="shared" si="5"/>
        <v>555</v>
      </c>
      <c r="L52" s="194">
        <f t="shared" si="5"/>
        <v>375</v>
      </c>
      <c r="M52" s="194">
        <f t="shared" si="5"/>
        <v>555</v>
      </c>
      <c r="N52" s="107"/>
    </row>
    <row r="53" spans="1:14" s="80" customFormat="1" ht="9.75" customHeight="1" x14ac:dyDescent="0.25">
      <c r="C53" s="82"/>
    </row>
    <row r="54" spans="1:14" s="80" customFormat="1" ht="23.25" customHeight="1" x14ac:dyDescent="0.25">
      <c r="A54" s="288" t="s">
        <v>563</v>
      </c>
      <c r="B54" s="288"/>
      <c r="C54" s="288"/>
      <c r="D54" s="288"/>
      <c r="E54" s="288"/>
      <c r="F54" s="288"/>
      <c r="G54" s="288"/>
      <c r="H54" s="288"/>
      <c r="I54" s="288"/>
      <c r="J54" s="288"/>
      <c r="K54" s="288"/>
      <c r="L54" s="288"/>
      <c r="M54" s="288"/>
      <c r="N54" s="288"/>
    </row>
    <row r="55" spans="1:14" s="80" customFormat="1" ht="39.75" customHeight="1" x14ac:dyDescent="0.25">
      <c r="A55" s="150"/>
      <c r="B55" s="289"/>
      <c r="C55" s="289"/>
      <c r="D55" s="289"/>
      <c r="E55" s="289"/>
      <c r="F55" s="289"/>
      <c r="G55" s="289"/>
      <c r="H55" s="289"/>
      <c r="I55" s="289"/>
      <c r="J55" s="289"/>
      <c r="K55" s="289"/>
      <c r="L55" s="289"/>
      <c r="M55" s="289"/>
      <c r="N55" s="289"/>
    </row>
    <row r="56" spans="1:14" s="80" customFormat="1" ht="15.75" x14ac:dyDescent="0.25">
      <c r="A56" s="23"/>
      <c r="B56" s="24"/>
      <c r="C56" s="23"/>
      <c r="D56" s="23"/>
      <c r="E56" s="23"/>
      <c r="F56" s="23"/>
      <c r="G56" s="23"/>
      <c r="H56" s="23"/>
      <c r="I56" s="23"/>
      <c r="J56" s="23"/>
      <c r="K56" s="22"/>
      <c r="L56" s="22"/>
      <c r="M56" s="22"/>
    </row>
    <row r="57" spans="1:14" s="80" customFormat="1" ht="15.75" x14ac:dyDescent="0.25">
      <c r="A57" s="82"/>
      <c r="C57" s="82"/>
      <c r="D57" s="82"/>
      <c r="E57" s="82"/>
      <c r="F57" s="82"/>
      <c r="G57" s="82"/>
      <c r="H57" s="82"/>
      <c r="I57" s="82"/>
      <c r="J57" s="82"/>
      <c r="K57" s="83"/>
      <c r="L57" s="83"/>
      <c r="M57" s="83"/>
    </row>
    <row r="58" spans="1:14" s="80" customFormat="1" ht="15.75" x14ac:dyDescent="0.25">
      <c r="A58" s="82"/>
      <c r="C58" s="82"/>
      <c r="D58" s="82"/>
      <c r="E58" s="82"/>
      <c r="F58" s="82"/>
      <c r="G58" s="82"/>
      <c r="H58" s="82"/>
      <c r="I58" s="82"/>
      <c r="J58" s="82"/>
      <c r="K58" s="83"/>
      <c r="L58" s="83"/>
      <c r="M58" s="83"/>
    </row>
    <row r="59" spans="1:14" s="80" customFormat="1" ht="15.75" x14ac:dyDescent="0.25">
      <c r="A59" s="82"/>
      <c r="C59" s="82"/>
      <c r="D59" s="82"/>
      <c r="E59" s="82"/>
      <c r="F59" s="82"/>
      <c r="G59" s="82"/>
      <c r="H59" s="82"/>
      <c r="I59" s="82"/>
      <c r="J59" s="82"/>
      <c r="K59" s="83"/>
      <c r="L59" s="83"/>
      <c r="M59" s="83"/>
    </row>
    <row r="60" spans="1:14" s="80" customFormat="1" ht="15.75" x14ac:dyDescent="0.25">
      <c r="A60" s="82"/>
      <c r="C60" s="82"/>
      <c r="D60" s="82"/>
      <c r="E60" s="82"/>
      <c r="F60" s="82"/>
      <c r="G60" s="82"/>
      <c r="H60" s="82"/>
      <c r="I60" s="82"/>
      <c r="J60" s="82"/>
      <c r="K60" s="83"/>
      <c r="L60" s="83"/>
      <c r="M60" s="83"/>
    </row>
    <row r="61" spans="1:14" s="80" customFormat="1" ht="15.75" x14ac:dyDescent="0.25">
      <c r="A61" s="82"/>
      <c r="C61" s="82"/>
      <c r="D61" s="82"/>
      <c r="E61" s="82"/>
      <c r="F61" s="82"/>
      <c r="G61" s="82"/>
      <c r="H61" s="82"/>
      <c r="I61" s="82"/>
      <c r="J61" s="82"/>
      <c r="K61" s="83"/>
      <c r="L61" s="83"/>
      <c r="M61" s="83"/>
    </row>
    <row r="62" spans="1:14" s="80" customFormat="1" ht="15.75" x14ac:dyDescent="0.25">
      <c r="A62" s="82"/>
      <c r="C62" s="82"/>
      <c r="D62" s="82"/>
      <c r="E62" s="82"/>
      <c r="F62" s="82"/>
      <c r="G62" s="82"/>
      <c r="H62" s="82"/>
      <c r="I62" s="82"/>
      <c r="J62" s="82"/>
      <c r="K62" s="83"/>
      <c r="L62" s="83"/>
      <c r="M62" s="83"/>
    </row>
    <row r="63" spans="1:14" s="80" customFormat="1" ht="15.75" x14ac:dyDescent="0.25">
      <c r="A63" s="82"/>
      <c r="C63" s="82"/>
      <c r="D63" s="82"/>
      <c r="E63" s="82"/>
      <c r="F63" s="82"/>
      <c r="G63" s="82"/>
      <c r="H63" s="82"/>
      <c r="I63" s="82"/>
      <c r="J63" s="82"/>
      <c r="K63" s="83"/>
      <c r="L63" s="83"/>
      <c r="M63" s="83"/>
    </row>
    <row r="64" spans="1:14" s="80" customFormat="1" ht="15.75" x14ac:dyDescent="0.25">
      <c r="A64" s="82"/>
      <c r="C64" s="82"/>
      <c r="D64" s="82"/>
      <c r="E64" s="82"/>
      <c r="F64" s="82"/>
      <c r="G64" s="82"/>
      <c r="H64" s="82"/>
      <c r="I64" s="82"/>
      <c r="J64" s="82"/>
      <c r="K64" s="83"/>
      <c r="L64" s="83"/>
      <c r="M64" s="83"/>
    </row>
    <row r="65" spans="1:13" s="80" customFormat="1" ht="15.75" x14ac:dyDescent="0.25">
      <c r="A65" s="82"/>
      <c r="C65" s="82"/>
      <c r="D65" s="82"/>
      <c r="E65" s="82"/>
      <c r="F65" s="82"/>
      <c r="G65" s="82"/>
      <c r="H65" s="82"/>
      <c r="I65" s="82"/>
      <c r="J65" s="82"/>
      <c r="K65" s="83"/>
      <c r="L65" s="83"/>
      <c r="M65" s="83"/>
    </row>
    <row r="66" spans="1:13" s="80" customFormat="1" ht="15.75" x14ac:dyDescent="0.25">
      <c r="A66" s="82"/>
      <c r="C66" s="82"/>
      <c r="D66" s="82"/>
      <c r="E66" s="82"/>
      <c r="F66" s="82"/>
      <c r="G66" s="82"/>
      <c r="H66" s="82"/>
      <c r="I66" s="82"/>
      <c r="J66" s="82"/>
      <c r="K66" s="83"/>
      <c r="L66" s="83"/>
      <c r="M66" s="83"/>
    </row>
    <row r="67" spans="1:13" s="80" customFormat="1" ht="15.75" x14ac:dyDescent="0.25">
      <c r="A67" s="82"/>
      <c r="C67" s="82"/>
      <c r="D67" s="82"/>
      <c r="E67" s="82"/>
      <c r="F67" s="82"/>
      <c r="G67" s="82"/>
      <c r="H67" s="82"/>
      <c r="I67" s="82"/>
      <c r="J67" s="82"/>
      <c r="K67" s="83"/>
      <c r="L67" s="83"/>
      <c r="M67" s="83"/>
    </row>
    <row r="68" spans="1:13" s="80" customFormat="1" ht="15.75" x14ac:dyDescent="0.25">
      <c r="A68" s="82"/>
      <c r="C68" s="82"/>
      <c r="D68" s="82"/>
      <c r="E68" s="82"/>
      <c r="F68" s="82"/>
      <c r="G68" s="82"/>
      <c r="H68" s="82"/>
      <c r="I68" s="82"/>
      <c r="J68" s="82"/>
      <c r="K68" s="83"/>
      <c r="L68" s="83"/>
      <c r="M68" s="83"/>
    </row>
    <row r="69" spans="1:13" s="80" customFormat="1" ht="15.75" x14ac:dyDescent="0.25">
      <c r="A69" s="82"/>
      <c r="C69" s="82"/>
      <c r="D69" s="82"/>
      <c r="E69" s="82"/>
      <c r="F69" s="82"/>
      <c r="G69" s="82"/>
      <c r="H69" s="82"/>
      <c r="I69" s="82"/>
      <c r="J69" s="82"/>
      <c r="K69" s="83"/>
      <c r="L69" s="83"/>
      <c r="M69" s="83"/>
    </row>
    <row r="70" spans="1:13" s="80" customFormat="1" ht="15.75" x14ac:dyDescent="0.25">
      <c r="A70" s="82"/>
      <c r="C70" s="82"/>
      <c r="D70" s="82"/>
      <c r="E70" s="82"/>
      <c r="F70" s="82"/>
      <c r="G70" s="82"/>
      <c r="H70" s="82"/>
      <c r="I70" s="82"/>
      <c r="J70" s="82"/>
      <c r="K70" s="83"/>
      <c r="L70" s="83"/>
      <c r="M70" s="83"/>
    </row>
    <row r="71" spans="1:13" s="80" customFormat="1" ht="15.75" x14ac:dyDescent="0.25">
      <c r="A71" s="82"/>
      <c r="C71" s="82"/>
      <c r="D71" s="82"/>
      <c r="E71" s="82"/>
      <c r="F71" s="82"/>
      <c r="G71" s="82"/>
      <c r="H71" s="82"/>
      <c r="I71" s="82"/>
      <c r="J71" s="82"/>
      <c r="K71" s="83"/>
      <c r="L71" s="83"/>
      <c r="M71" s="83"/>
    </row>
  </sheetData>
  <mergeCells count="14">
    <mergeCell ref="B55:N55"/>
    <mergeCell ref="A52:B52"/>
    <mergeCell ref="A1:H1"/>
    <mergeCell ref="A2:H2"/>
    <mergeCell ref="A3:H3"/>
    <mergeCell ref="A4:M4"/>
    <mergeCell ref="A7:A8"/>
    <mergeCell ref="B7:B8"/>
    <mergeCell ref="C7:C8"/>
    <mergeCell ref="D7:D8"/>
    <mergeCell ref="E7:H7"/>
    <mergeCell ref="A54:N54"/>
    <mergeCell ref="N7:N8"/>
    <mergeCell ref="A5:N5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FC480-E503-4E42-8416-C14B6B79DF30}">
  <dimension ref="A1:P71"/>
  <sheetViews>
    <sheetView topLeftCell="A18" zoomScaleNormal="100" workbookViewId="0">
      <selection activeCell="F60" sqref="F60"/>
    </sheetView>
  </sheetViews>
  <sheetFormatPr defaultColWidth="9" defaultRowHeight="15" x14ac:dyDescent="0.2"/>
  <cols>
    <col min="1" max="1" width="4.75" style="19" customWidth="1"/>
    <col min="2" max="2" width="35.75" style="20" customWidth="1"/>
    <col min="3" max="3" width="8.5" style="19" customWidth="1"/>
    <col min="4" max="4" width="7.75" style="19" customWidth="1"/>
    <col min="5" max="5" width="6.875" style="19" customWidth="1"/>
    <col min="6" max="6" width="6.125" style="19" customWidth="1"/>
    <col min="7" max="7" width="6" style="19" customWidth="1"/>
    <col min="8" max="8" width="7.25" style="19" customWidth="1"/>
    <col min="9" max="10" width="8" style="19" customWidth="1"/>
    <col min="11" max="13" width="8" style="21" customWidth="1"/>
    <col min="14" max="14" width="4.75" style="20" customWidth="1"/>
    <col min="15" max="16" width="9" style="20"/>
    <col min="17" max="17" width="18.125" style="20" customWidth="1"/>
    <col min="18" max="16384" width="9" style="20"/>
  </cols>
  <sheetData>
    <row r="1" spans="1:16" s="3" customFormat="1" ht="15.75" x14ac:dyDescent="0.25">
      <c r="A1" s="302" t="s">
        <v>0</v>
      </c>
      <c r="B1" s="302"/>
      <c r="C1" s="302"/>
      <c r="D1" s="302"/>
      <c r="E1" s="302"/>
      <c r="F1" s="302"/>
      <c r="G1" s="302"/>
      <c r="H1" s="302"/>
      <c r="I1" s="1"/>
      <c r="J1" s="2"/>
      <c r="K1" s="1"/>
      <c r="L1" s="2"/>
      <c r="M1" s="1"/>
    </row>
    <row r="2" spans="1:16" s="3" customFormat="1" ht="15" customHeight="1" x14ac:dyDescent="0.25">
      <c r="A2" s="302" t="s">
        <v>268</v>
      </c>
      <c r="B2" s="302"/>
      <c r="C2" s="302"/>
      <c r="D2" s="302"/>
      <c r="E2" s="302"/>
      <c r="F2" s="302"/>
      <c r="G2" s="302"/>
      <c r="H2" s="302"/>
      <c r="I2" s="1"/>
      <c r="J2" s="2"/>
      <c r="K2" s="1"/>
      <c r="L2" s="2"/>
      <c r="M2" s="1"/>
    </row>
    <row r="3" spans="1:16" s="3" customFormat="1" ht="7.5" customHeight="1" x14ac:dyDescent="0.25">
      <c r="A3" s="303" t="s">
        <v>2</v>
      </c>
      <c r="B3" s="304"/>
      <c r="C3" s="304"/>
      <c r="D3" s="304"/>
      <c r="E3" s="304"/>
      <c r="F3" s="304"/>
      <c r="G3" s="304"/>
      <c r="H3" s="304"/>
      <c r="I3" s="1"/>
      <c r="J3" s="2"/>
      <c r="K3" s="1"/>
      <c r="L3" s="2"/>
      <c r="M3" s="1"/>
    </row>
    <row r="4" spans="1:16" s="3" customFormat="1" ht="27.75" customHeight="1" x14ac:dyDescent="0.35">
      <c r="A4" s="305" t="s">
        <v>618</v>
      </c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4"/>
      <c r="O4" s="4"/>
      <c r="P4" s="4"/>
    </row>
    <row r="5" spans="1:16" s="6" customFormat="1" ht="30" customHeight="1" x14ac:dyDescent="0.35">
      <c r="A5" s="306" t="s">
        <v>646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5"/>
      <c r="P5" s="5"/>
    </row>
    <row r="6" spans="1:16" s="7" customFormat="1" ht="23.25" customHeight="1" x14ac:dyDescent="0.2">
      <c r="A6" s="7" t="s">
        <v>319</v>
      </c>
      <c r="C6" s="8"/>
      <c r="D6" s="8"/>
      <c r="E6" s="8"/>
      <c r="F6" s="8"/>
      <c r="G6" s="8"/>
      <c r="H6" s="8"/>
      <c r="I6" s="9"/>
      <c r="J6" s="9" t="s">
        <v>69</v>
      </c>
      <c r="K6" s="8"/>
      <c r="L6" s="8"/>
      <c r="M6" s="9"/>
      <c r="N6" s="15"/>
    </row>
    <row r="7" spans="1:16" s="8" customFormat="1" ht="27.75" customHeight="1" x14ac:dyDescent="0.2">
      <c r="A7" s="311" t="s">
        <v>5</v>
      </c>
      <c r="B7" s="332" t="s">
        <v>6</v>
      </c>
      <c r="C7" s="301" t="s">
        <v>225</v>
      </c>
      <c r="D7" s="301" t="s">
        <v>70</v>
      </c>
      <c r="E7" s="301" t="s">
        <v>71</v>
      </c>
      <c r="F7" s="301"/>
      <c r="G7" s="301"/>
      <c r="H7" s="301"/>
      <c r="I7" s="10" t="s">
        <v>9</v>
      </c>
      <c r="J7" s="10" t="s">
        <v>10</v>
      </c>
      <c r="K7" s="11" t="s">
        <v>11</v>
      </c>
      <c r="L7" s="11" t="s">
        <v>12</v>
      </c>
      <c r="M7" s="11" t="s">
        <v>13</v>
      </c>
      <c r="N7" s="299" t="s">
        <v>467</v>
      </c>
    </row>
    <row r="8" spans="1:16" s="8" customFormat="1" ht="63" x14ac:dyDescent="0.2">
      <c r="A8" s="311"/>
      <c r="B8" s="332"/>
      <c r="C8" s="311"/>
      <c r="D8" s="311"/>
      <c r="E8" s="10" t="s">
        <v>15</v>
      </c>
      <c r="F8" s="12" t="s">
        <v>16</v>
      </c>
      <c r="G8" s="12" t="s">
        <v>17</v>
      </c>
      <c r="H8" s="12" t="s">
        <v>18</v>
      </c>
      <c r="I8" s="30" t="s">
        <v>615</v>
      </c>
      <c r="J8" s="12" t="s">
        <v>473</v>
      </c>
      <c r="K8" s="30" t="s">
        <v>539</v>
      </c>
      <c r="L8" s="30" t="s">
        <v>540</v>
      </c>
      <c r="M8" s="12" t="s">
        <v>616</v>
      </c>
      <c r="N8" s="300"/>
    </row>
    <row r="9" spans="1:16" s="16" customFormat="1" ht="15.75" x14ac:dyDescent="0.2">
      <c r="A9" s="12" t="s">
        <v>19</v>
      </c>
      <c r="B9" s="36" t="s">
        <v>20</v>
      </c>
      <c r="C9" s="12"/>
      <c r="D9" s="75">
        <f>SUM(D10:D16)</f>
        <v>19</v>
      </c>
      <c r="E9" s="75">
        <f t="shared" ref="E9:M9" si="0">SUM(E10:E16)</f>
        <v>435</v>
      </c>
      <c r="F9" s="75">
        <f t="shared" si="0"/>
        <v>157</v>
      </c>
      <c r="G9" s="75">
        <f t="shared" si="0"/>
        <v>255</v>
      </c>
      <c r="H9" s="75">
        <f t="shared" si="0"/>
        <v>23</v>
      </c>
      <c r="I9" s="75">
        <f t="shared" si="0"/>
        <v>165</v>
      </c>
      <c r="J9" s="75">
        <f t="shared" si="0"/>
        <v>270</v>
      </c>
      <c r="K9" s="75">
        <f t="shared" si="0"/>
        <v>0</v>
      </c>
      <c r="L9" s="75">
        <f t="shared" si="0"/>
        <v>0</v>
      </c>
      <c r="M9" s="75">
        <f t="shared" si="0"/>
        <v>0</v>
      </c>
      <c r="N9" s="75"/>
    </row>
    <row r="10" spans="1:16" s="17" customFormat="1" ht="15.75" x14ac:dyDescent="0.2">
      <c r="A10" s="39">
        <v>1</v>
      </c>
      <c r="B10" s="43" t="s">
        <v>348</v>
      </c>
      <c r="C10" s="39" t="s">
        <v>227</v>
      </c>
      <c r="D10" s="39">
        <v>5</v>
      </c>
      <c r="E10" s="39">
        <v>75</v>
      </c>
      <c r="F10" s="39">
        <v>41</v>
      </c>
      <c r="G10" s="39">
        <v>29</v>
      </c>
      <c r="H10" s="39">
        <v>5</v>
      </c>
      <c r="I10" s="39"/>
      <c r="J10" s="39">
        <v>75</v>
      </c>
      <c r="K10" s="39"/>
      <c r="L10" s="39"/>
      <c r="M10" s="39"/>
      <c r="N10" s="39"/>
    </row>
    <row r="11" spans="1:16" s="17" customFormat="1" ht="15.75" x14ac:dyDescent="0.2">
      <c r="A11" s="39">
        <v>2</v>
      </c>
      <c r="B11" s="43" t="s">
        <v>24</v>
      </c>
      <c r="C11" s="39" t="s">
        <v>229</v>
      </c>
      <c r="D11" s="39">
        <v>3</v>
      </c>
      <c r="E11" s="39">
        <v>75</v>
      </c>
      <c r="F11" s="39">
        <v>15</v>
      </c>
      <c r="G11" s="39">
        <v>58</v>
      </c>
      <c r="H11" s="39">
        <v>2</v>
      </c>
      <c r="I11" s="39"/>
      <c r="J11" s="39">
        <v>75</v>
      </c>
      <c r="K11" s="39"/>
      <c r="L11" s="39"/>
      <c r="M11" s="39"/>
      <c r="N11" s="39"/>
    </row>
    <row r="12" spans="1:16" s="17" customFormat="1" ht="15.75" x14ac:dyDescent="0.2">
      <c r="A12" s="39">
        <v>3</v>
      </c>
      <c r="B12" s="43" t="s">
        <v>22</v>
      </c>
      <c r="C12" s="39" t="s">
        <v>227</v>
      </c>
      <c r="D12" s="39">
        <v>2</v>
      </c>
      <c r="E12" s="39">
        <v>30</v>
      </c>
      <c r="F12" s="39">
        <v>18</v>
      </c>
      <c r="G12" s="39">
        <v>10</v>
      </c>
      <c r="H12" s="39">
        <v>2</v>
      </c>
      <c r="I12" s="39">
        <v>30</v>
      </c>
      <c r="J12" s="39"/>
      <c r="K12" s="39"/>
      <c r="L12" s="39"/>
      <c r="M12" s="39"/>
      <c r="N12" s="39"/>
    </row>
    <row r="13" spans="1:16" s="17" customFormat="1" ht="15.75" x14ac:dyDescent="0.2">
      <c r="A13" s="39">
        <v>4</v>
      </c>
      <c r="B13" s="43" t="s">
        <v>23</v>
      </c>
      <c r="C13" s="39" t="s">
        <v>227</v>
      </c>
      <c r="D13" s="39">
        <v>2</v>
      </c>
      <c r="E13" s="39">
        <v>60</v>
      </c>
      <c r="F13" s="39">
        <v>5</v>
      </c>
      <c r="G13" s="39">
        <v>51</v>
      </c>
      <c r="H13" s="39">
        <v>4</v>
      </c>
      <c r="I13" s="39"/>
      <c r="J13" s="39">
        <v>60</v>
      </c>
      <c r="K13" s="39"/>
      <c r="L13" s="39"/>
      <c r="M13" s="39"/>
      <c r="N13" s="39"/>
    </row>
    <row r="14" spans="1:16" s="17" customFormat="1" ht="15.75" x14ac:dyDescent="0.2">
      <c r="A14" s="39">
        <v>5</v>
      </c>
      <c r="B14" s="43" t="s">
        <v>26</v>
      </c>
      <c r="C14" s="39" t="s">
        <v>229</v>
      </c>
      <c r="D14" s="39">
        <v>2</v>
      </c>
      <c r="E14" s="39">
        <v>60</v>
      </c>
      <c r="F14" s="39">
        <v>21</v>
      </c>
      <c r="G14" s="39">
        <v>36</v>
      </c>
      <c r="H14" s="39">
        <v>3</v>
      </c>
      <c r="I14" s="39">
        <v>60</v>
      </c>
      <c r="J14" s="39"/>
      <c r="K14" s="39"/>
      <c r="L14" s="39"/>
      <c r="M14" s="39"/>
      <c r="N14" s="39"/>
    </row>
    <row r="15" spans="1:16" s="17" customFormat="1" ht="15.75" x14ac:dyDescent="0.2">
      <c r="A15" s="39">
        <v>6</v>
      </c>
      <c r="B15" s="43" t="s">
        <v>27</v>
      </c>
      <c r="C15" s="39" t="s">
        <v>229</v>
      </c>
      <c r="D15" s="39">
        <v>2</v>
      </c>
      <c r="E15" s="39">
        <v>60</v>
      </c>
      <c r="F15" s="39">
        <v>21</v>
      </c>
      <c r="G15" s="39">
        <v>36</v>
      </c>
      <c r="H15" s="39">
        <v>3</v>
      </c>
      <c r="I15" s="39"/>
      <c r="J15" s="39">
        <v>60</v>
      </c>
      <c r="K15" s="39"/>
      <c r="L15" s="39"/>
      <c r="M15" s="39"/>
      <c r="N15" s="39"/>
    </row>
    <row r="16" spans="1:16" s="17" customFormat="1" ht="15.75" x14ac:dyDescent="0.2">
      <c r="A16" s="39">
        <v>7</v>
      </c>
      <c r="B16" s="43" t="s">
        <v>349</v>
      </c>
      <c r="C16" s="39" t="s">
        <v>227</v>
      </c>
      <c r="D16" s="39">
        <v>3</v>
      </c>
      <c r="E16" s="39">
        <v>75</v>
      </c>
      <c r="F16" s="39">
        <v>36</v>
      </c>
      <c r="G16" s="39">
        <v>35</v>
      </c>
      <c r="H16" s="39">
        <v>4</v>
      </c>
      <c r="I16" s="39">
        <v>75</v>
      </c>
      <c r="J16" s="39"/>
      <c r="K16" s="39"/>
      <c r="L16" s="39"/>
      <c r="M16" s="39"/>
      <c r="N16" s="39"/>
    </row>
    <row r="17" spans="1:14" s="16" customFormat="1" ht="15.75" x14ac:dyDescent="0.2">
      <c r="A17" s="92" t="s">
        <v>28</v>
      </c>
      <c r="B17" s="158" t="s">
        <v>29</v>
      </c>
      <c r="C17" s="92"/>
      <c r="D17" s="92">
        <f>D18+D21+D44</f>
        <v>62</v>
      </c>
      <c r="E17" s="92">
        <f t="shared" ref="E17:M17" si="1">E18+E21+E44</f>
        <v>1440</v>
      </c>
      <c r="F17" s="92">
        <f t="shared" si="1"/>
        <v>420</v>
      </c>
      <c r="G17" s="92">
        <f t="shared" si="1"/>
        <v>968</v>
      </c>
      <c r="H17" s="92">
        <f t="shared" si="1"/>
        <v>52</v>
      </c>
      <c r="I17" s="92">
        <f t="shared" si="1"/>
        <v>315</v>
      </c>
      <c r="J17" s="92">
        <f t="shared" si="1"/>
        <v>240</v>
      </c>
      <c r="K17" s="92">
        <f t="shared" si="1"/>
        <v>435</v>
      </c>
      <c r="L17" s="92">
        <f t="shared" si="1"/>
        <v>450</v>
      </c>
      <c r="M17" s="92">
        <f t="shared" si="1"/>
        <v>0</v>
      </c>
      <c r="N17" s="92"/>
    </row>
    <row r="18" spans="1:14" s="17" customFormat="1" ht="15.75" x14ac:dyDescent="0.2">
      <c r="A18" s="92" t="s">
        <v>30</v>
      </c>
      <c r="B18" s="158" t="s">
        <v>168</v>
      </c>
      <c r="C18" s="92"/>
      <c r="D18" s="92">
        <f>SUM(D19,D20)</f>
        <v>5</v>
      </c>
      <c r="E18" s="92">
        <f t="shared" ref="E18:L18" si="2">SUM(E19,E20)</f>
        <v>120</v>
      </c>
      <c r="F18" s="92">
        <f t="shared" si="2"/>
        <v>30</v>
      </c>
      <c r="G18" s="92">
        <f t="shared" si="2"/>
        <v>86</v>
      </c>
      <c r="H18" s="92">
        <f t="shared" si="2"/>
        <v>4</v>
      </c>
      <c r="I18" s="92">
        <f t="shared" si="2"/>
        <v>75</v>
      </c>
      <c r="J18" s="92">
        <f t="shared" si="2"/>
        <v>0</v>
      </c>
      <c r="K18" s="92">
        <f t="shared" si="2"/>
        <v>45</v>
      </c>
      <c r="L18" s="92">
        <f t="shared" si="2"/>
        <v>0</v>
      </c>
      <c r="M18" s="92">
        <v>0</v>
      </c>
      <c r="N18" s="92"/>
    </row>
    <row r="19" spans="1:14" s="17" customFormat="1" ht="15.75" x14ac:dyDescent="0.2">
      <c r="A19" s="41">
        <v>8</v>
      </c>
      <c r="B19" s="51" t="s">
        <v>377</v>
      </c>
      <c r="C19" s="41" t="s">
        <v>229</v>
      </c>
      <c r="D19" s="41">
        <v>3</v>
      </c>
      <c r="E19" s="41">
        <v>75</v>
      </c>
      <c r="F19" s="41">
        <v>15</v>
      </c>
      <c r="G19" s="41">
        <v>58</v>
      </c>
      <c r="H19" s="41">
        <v>2</v>
      </c>
      <c r="I19" s="159">
        <v>75</v>
      </c>
      <c r="J19" s="159"/>
      <c r="K19" s="159"/>
      <c r="L19" s="159"/>
      <c r="M19" s="159"/>
      <c r="N19" s="159"/>
    </row>
    <row r="20" spans="1:14" s="17" customFormat="1" ht="15.75" x14ac:dyDescent="0.25">
      <c r="A20" s="41">
        <v>9</v>
      </c>
      <c r="B20" s="51" t="s">
        <v>297</v>
      </c>
      <c r="C20" s="41" t="s">
        <v>229</v>
      </c>
      <c r="D20" s="41">
        <v>2</v>
      </c>
      <c r="E20" s="41">
        <v>45</v>
      </c>
      <c r="F20" s="41">
        <v>15</v>
      </c>
      <c r="G20" s="41">
        <v>28</v>
      </c>
      <c r="H20" s="41">
        <v>2</v>
      </c>
      <c r="I20" s="159"/>
      <c r="J20" s="209"/>
      <c r="K20" s="159">
        <v>45</v>
      </c>
      <c r="L20" s="49"/>
      <c r="M20" s="159"/>
      <c r="N20" s="159"/>
    </row>
    <row r="21" spans="1:14" s="17" customFormat="1" ht="15.75" x14ac:dyDescent="0.2">
      <c r="A21" s="92" t="s">
        <v>41</v>
      </c>
      <c r="B21" s="158" t="s">
        <v>253</v>
      </c>
      <c r="C21" s="41"/>
      <c r="D21" s="92">
        <f>SUM(D22:D43)</f>
        <v>54</v>
      </c>
      <c r="E21" s="92">
        <f t="shared" ref="E21:M21" si="3">SUM(E22:E43)</f>
        <v>1260</v>
      </c>
      <c r="F21" s="92">
        <f t="shared" si="3"/>
        <v>360</v>
      </c>
      <c r="G21" s="92">
        <f t="shared" si="3"/>
        <v>854</v>
      </c>
      <c r="H21" s="92">
        <f t="shared" si="3"/>
        <v>46</v>
      </c>
      <c r="I21" s="92">
        <f t="shared" si="3"/>
        <v>240</v>
      </c>
      <c r="J21" s="92">
        <f t="shared" si="3"/>
        <v>240</v>
      </c>
      <c r="K21" s="92">
        <f t="shared" si="3"/>
        <v>390</v>
      </c>
      <c r="L21" s="92">
        <f t="shared" si="3"/>
        <v>390</v>
      </c>
      <c r="M21" s="92">
        <f t="shared" si="3"/>
        <v>0</v>
      </c>
      <c r="N21" s="92"/>
    </row>
    <row r="22" spans="1:14" s="17" customFormat="1" ht="15.75" x14ac:dyDescent="0.2">
      <c r="A22" s="41">
        <v>10</v>
      </c>
      <c r="B22" s="51" t="s">
        <v>300</v>
      </c>
      <c r="C22" s="41" t="s">
        <v>229</v>
      </c>
      <c r="D22" s="41">
        <v>2</v>
      </c>
      <c r="E22" s="41">
        <v>45</v>
      </c>
      <c r="F22" s="41">
        <v>15</v>
      </c>
      <c r="G22" s="41">
        <v>28</v>
      </c>
      <c r="H22" s="41">
        <v>2</v>
      </c>
      <c r="I22" s="41">
        <v>45</v>
      </c>
      <c r="J22" s="92"/>
      <c r="K22" s="49"/>
      <c r="L22" s="92"/>
      <c r="M22" s="92"/>
      <c r="N22" s="92"/>
    </row>
    <row r="23" spans="1:14" s="16" customFormat="1" ht="15.75" x14ac:dyDescent="0.2">
      <c r="A23" s="41">
        <v>11</v>
      </c>
      <c r="B23" s="51" t="s">
        <v>304</v>
      </c>
      <c r="C23" s="41" t="s">
        <v>229</v>
      </c>
      <c r="D23" s="41">
        <v>2</v>
      </c>
      <c r="E23" s="41">
        <v>45</v>
      </c>
      <c r="F23" s="41">
        <v>15</v>
      </c>
      <c r="G23" s="41">
        <v>28</v>
      </c>
      <c r="H23" s="41">
        <v>2</v>
      </c>
      <c r="I23" s="92"/>
      <c r="J23" s="41">
        <v>45</v>
      </c>
      <c r="K23" s="49"/>
      <c r="L23" s="92"/>
      <c r="M23" s="92"/>
      <c r="N23" s="92"/>
    </row>
    <row r="24" spans="1:14" s="16" customFormat="1" ht="15.75" x14ac:dyDescent="0.2">
      <c r="A24" s="41">
        <v>12</v>
      </c>
      <c r="B24" s="51" t="s">
        <v>308</v>
      </c>
      <c r="C24" s="41" t="s">
        <v>229</v>
      </c>
      <c r="D24" s="41">
        <v>3</v>
      </c>
      <c r="E24" s="41">
        <v>60</v>
      </c>
      <c r="F24" s="41">
        <v>30</v>
      </c>
      <c r="G24" s="41">
        <v>28</v>
      </c>
      <c r="H24" s="41">
        <v>2</v>
      </c>
      <c r="I24" s="160"/>
      <c r="J24" s="160"/>
      <c r="K24" s="41">
        <v>60</v>
      </c>
      <c r="L24" s="159"/>
      <c r="M24" s="159"/>
      <c r="N24" s="159"/>
    </row>
    <row r="25" spans="1:14" s="17" customFormat="1" ht="15.75" x14ac:dyDescent="0.2">
      <c r="A25" s="41">
        <v>13</v>
      </c>
      <c r="B25" s="51" t="s">
        <v>312</v>
      </c>
      <c r="C25" s="41" t="s">
        <v>229</v>
      </c>
      <c r="D25" s="41">
        <v>3</v>
      </c>
      <c r="E25" s="41">
        <v>60</v>
      </c>
      <c r="F25" s="41">
        <v>30</v>
      </c>
      <c r="G25" s="41">
        <v>28</v>
      </c>
      <c r="H25" s="41">
        <v>2</v>
      </c>
      <c r="I25" s="49"/>
      <c r="J25" s="49"/>
      <c r="K25" s="49"/>
      <c r="L25" s="41">
        <v>60</v>
      </c>
      <c r="M25" s="49"/>
      <c r="N25" s="49"/>
    </row>
    <row r="26" spans="1:14" s="16" customFormat="1" ht="15.75" x14ac:dyDescent="0.2">
      <c r="A26" s="41">
        <v>14</v>
      </c>
      <c r="B26" s="51" t="s">
        <v>301</v>
      </c>
      <c r="C26" s="41" t="s">
        <v>229</v>
      </c>
      <c r="D26" s="41">
        <v>2</v>
      </c>
      <c r="E26" s="41">
        <v>45</v>
      </c>
      <c r="F26" s="41">
        <v>15</v>
      </c>
      <c r="G26" s="41">
        <v>28</v>
      </c>
      <c r="H26" s="41">
        <v>2</v>
      </c>
      <c r="I26" s="41">
        <v>45</v>
      </c>
      <c r="J26" s="92"/>
      <c r="K26" s="92"/>
      <c r="L26" s="49"/>
      <c r="M26" s="92"/>
      <c r="N26" s="92"/>
    </row>
    <row r="27" spans="1:14" s="16" customFormat="1" ht="15.75" x14ac:dyDescent="0.2">
      <c r="A27" s="41">
        <v>15</v>
      </c>
      <c r="B27" s="51" t="s">
        <v>305</v>
      </c>
      <c r="C27" s="41" t="s">
        <v>229</v>
      </c>
      <c r="D27" s="41">
        <v>2</v>
      </c>
      <c r="E27" s="41">
        <v>45</v>
      </c>
      <c r="F27" s="41">
        <v>15</v>
      </c>
      <c r="G27" s="41">
        <v>28</v>
      </c>
      <c r="H27" s="41">
        <v>2</v>
      </c>
      <c r="I27" s="92"/>
      <c r="J27" s="41">
        <v>45</v>
      </c>
      <c r="K27" s="92"/>
      <c r="L27" s="49"/>
      <c r="M27" s="92"/>
      <c r="N27" s="92"/>
    </row>
    <row r="28" spans="1:14" s="16" customFormat="1" ht="15.75" x14ac:dyDescent="0.2">
      <c r="A28" s="41">
        <v>16</v>
      </c>
      <c r="B28" s="51" t="s">
        <v>309</v>
      </c>
      <c r="C28" s="41" t="s">
        <v>229</v>
      </c>
      <c r="D28" s="41">
        <v>3</v>
      </c>
      <c r="E28" s="41">
        <v>60</v>
      </c>
      <c r="F28" s="41">
        <v>30</v>
      </c>
      <c r="G28" s="41">
        <v>28</v>
      </c>
      <c r="H28" s="41">
        <v>2</v>
      </c>
      <c r="I28" s="160"/>
      <c r="J28" s="160"/>
      <c r="K28" s="41">
        <v>60</v>
      </c>
      <c r="L28" s="49"/>
      <c r="M28" s="159"/>
      <c r="N28" s="159"/>
    </row>
    <row r="29" spans="1:14" s="16" customFormat="1" ht="15.75" x14ac:dyDescent="0.2">
      <c r="A29" s="41">
        <v>17</v>
      </c>
      <c r="B29" s="51" t="s">
        <v>313</v>
      </c>
      <c r="C29" s="41" t="s">
        <v>229</v>
      </c>
      <c r="D29" s="41">
        <v>3</v>
      </c>
      <c r="E29" s="41">
        <v>60</v>
      </c>
      <c r="F29" s="41">
        <v>30</v>
      </c>
      <c r="G29" s="41">
        <v>28</v>
      </c>
      <c r="H29" s="41">
        <v>2</v>
      </c>
      <c r="I29" s="49"/>
      <c r="J29" s="49"/>
      <c r="K29" s="49"/>
      <c r="L29" s="41">
        <v>60</v>
      </c>
      <c r="M29" s="49"/>
      <c r="N29" s="49"/>
    </row>
    <row r="30" spans="1:14" s="16" customFormat="1" ht="15.75" x14ac:dyDescent="0.2">
      <c r="A30" s="41">
        <v>18</v>
      </c>
      <c r="B30" s="51" t="s">
        <v>298</v>
      </c>
      <c r="C30" s="41" t="s">
        <v>229</v>
      </c>
      <c r="D30" s="41">
        <v>2</v>
      </c>
      <c r="E30" s="41">
        <v>45</v>
      </c>
      <c r="F30" s="41">
        <v>15</v>
      </c>
      <c r="G30" s="41">
        <v>28</v>
      </c>
      <c r="H30" s="41">
        <v>2</v>
      </c>
      <c r="I30" s="41">
        <v>45</v>
      </c>
      <c r="J30" s="92"/>
      <c r="K30" s="92"/>
      <c r="L30" s="92"/>
      <c r="M30" s="92"/>
      <c r="N30" s="92"/>
    </row>
    <row r="31" spans="1:14" s="16" customFormat="1" ht="15.75" x14ac:dyDescent="0.2">
      <c r="A31" s="41">
        <v>19</v>
      </c>
      <c r="B31" s="51" t="s">
        <v>302</v>
      </c>
      <c r="C31" s="41" t="s">
        <v>229</v>
      </c>
      <c r="D31" s="41">
        <v>2</v>
      </c>
      <c r="E31" s="41">
        <v>45</v>
      </c>
      <c r="F31" s="41">
        <v>15</v>
      </c>
      <c r="G31" s="41">
        <v>28</v>
      </c>
      <c r="H31" s="41">
        <v>2</v>
      </c>
      <c r="I31" s="49"/>
      <c r="J31" s="41">
        <v>45</v>
      </c>
      <c r="K31" s="92"/>
      <c r="L31" s="92"/>
      <c r="M31" s="92"/>
      <c r="N31" s="92"/>
    </row>
    <row r="32" spans="1:14" s="16" customFormat="1" ht="15.75" x14ac:dyDescent="0.2">
      <c r="A32" s="41">
        <v>20</v>
      </c>
      <c r="B32" s="51" t="s">
        <v>306</v>
      </c>
      <c r="C32" s="41" t="s">
        <v>229</v>
      </c>
      <c r="D32" s="41">
        <v>2</v>
      </c>
      <c r="E32" s="41">
        <v>60</v>
      </c>
      <c r="F32" s="41">
        <v>0</v>
      </c>
      <c r="G32" s="41">
        <v>58</v>
      </c>
      <c r="H32" s="41">
        <v>2</v>
      </c>
      <c r="I32" s="49"/>
      <c r="J32" s="49"/>
      <c r="K32" s="41">
        <v>60</v>
      </c>
      <c r="L32" s="159"/>
      <c r="M32" s="160"/>
      <c r="N32" s="160"/>
    </row>
    <row r="33" spans="1:14" s="16" customFormat="1" ht="15.75" x14ac:dyDescent="0.2">
      <c r="A33" s="41">
        <v>21</v>
      </c>
      <c r="B33" s="51" t="s">
        <v>310</v>
      </c>
      <c r="C33" s="41" t="s">
        <v>229</v>
      </c>
      <c r="D33" s="41">
        <v>2</v>
      </c>
      <c r="E33" s="41">
        <v>60</v>
      </c>
      <c r="F33" s="41">
        <v>0</v>
      </c>
      <c r="G33" s="41">
        <v>58</v>
      </c>
      <c r="H33" s="41">
        <v>2</v>
      </c>
      <c r="I33" s="49"/>
      <c r="J33" s="159"/>
      <c r="K33" s="49"/>
      <c r="L33" s="41">
        <v>60</v>
      </c>
      <c r="M33" s="159"/>
      <c r="N33" s="159"/>
    </row>
    <row r="34" spans="1:14" s="16" customFormat="1" ht="15.75" x14ac:dyDescent="0.2">
      <c r="A34" s="41">
        <v>22</v>
      </c>
      <c r="B34" s="51" t="s">
        <v>299</v>
      </c>
      <c r="C34" s="41" t="s">
        <v>229</v>
      </c>
      <c r="D34" s="41">
        <v>2</v>
      </c>
      <c r="E34" s="41">
        <v>45</v>
      </c>
      <c r="F34" s="41">
        <v>15</v>
      </c>
      <c r="G34" s="41">
        <v>28</v>
      </c>
      <c r="H34" s="41">
        <v>2</v>
      </c>
      <c r="I34" s="41">
        <v>45</v>
      </c>
      <c r="J34" s="49"/>
      <c r="K34" s="92"/>
      <c r="L34" s="92"/>
      <c r="M34" s="92"/>
      <c r="N34" s="92"/>
    </row>
    <row r="35" spans="1:14" s="16" customFormat="1" ht="15.75" x14ac:dyDescent="0.2">
      <c r="A35" s="41">
        <v>23</v>
      </c>
      <c r="B35" s="51" t="s">
        <v>303</v>
      </c>
      <c r="C35" s="41" t="s">
        <v>229</v>
      </c>
      <c r="D35" s="41">
        <v>2</v>
      </c>
      <c r="E35" s="41">
        <v>45</v>
      </c>
      <c r="F35" s="41">
        <v>15</v>
      </c>
      <c r="G35" s="41">
        <v>28</v>
      </c>
      <c r="H35" s="41">
        <v>2</v>
      </c>
      <c r="I35" s="92"/>
      <c r="J35" s="41">
        <v>45</v>
      </c>
      <c r="K35" s="92"/>
      <c r="L35" s="92"/>
      <c r="M35" s="92"/>
      <c r="N35" s="92"/>
    </row>
    <row r="36" spans="1:14" s="17" customFormat="1" ht="15.75" x14ac:dyDescent="0.2">
      <c r="A36" s="41">
        <v>24</v>
      </c>
      <c r="B36" s="51" t="s">
        <v>307</v>
      </c>
      <c r="C36" s="41" t="s">
        <v>229</v>
      </c>
      <c r="D36" s="41">
        <v>2</v>
      </c>
      <c r="E36" s="41">
        <v>60</v>
      </c>
      <c r="F36" s="41">
        <v>0</v>
      </c>
      <c r="G36" s="41">
        <v>58</v>
      </c>
      <c r="H36" s="41">
        <v>2</v>
      </c>
      <c r="I36" s="49"/>
      <c r="J36" s="49"/>
      <c r="K36" s="41">
        <v>60</v>
      </c>
      <c r="L36" s="159"/>
      <c r="M36" s="160"/>
      <c r="N36" s="160"/>
    </row>
    <row r="37" spans="1:14" s="17" customFormat="1" ht="15.75" x14ac:dyDescent="0.2">
      <c r="A37" s="41">
        <v>25</v>
      </c>
      <c r="B37" s="51" t="s">
        <v>311</v>
      </c>
      <c r="C37" s="41" t="s">
        <v>229</v>
      </c>
      <c r="D37" s="41">
        <v>2</v>
      </c>
      <c r="E37" s="41">
        <v>60</v>
      </c>
      <c r="F37" s="41">
        <v>0</v>
      </c>
      <c r="G37" s="41">
        <v>58</v>
      </c>
      <c r="H37" s="41">
        <v>2</v>
      </c>
      <c r="I37" s="159"/>
      <c r="J37" s="49"/>
      <c r="K37" s="49"/>
      <c r="L37" s="41">
        <v>60</v>
      </c>
      <c r="M37" s="159"/>
      <c r="N37" s="159"/>
    </row>
    <row r="38" spans="1:14" s="17" customFormat="1" ht="15.75" x14ac:dyDescent="0.2">
      <c r="A38" s="41">
        <v>26</v>
      </c>
      <c r="B38" s="51" t="s">
        <v>378</v>
      </c>
      <c r="C38" s="41" t="s">
        <v>229</v>
      </c>
      <c r="D38" s="41">
        <v>3</v>
      </c>
      <c r="E38" s="41">
        <v>60</v>
      </c>
      <c r="F38" s="41">
        <v>30</v>
      </c>
      <c r="G38" s="41">
        <v>28</v>
      </c>
      <c r="H38" s="41">
        <v>2</v>
      </c>
      <c r="I38" s="49">
        <v>60</v>
      </c>
      <c r="J38" s="49"/>
      <c r="K38" s="49"/>
      <c r="L38" s="49"/>
      <c r="M38" s="49"/>
      <c r="N38" s="49"/>
    </row>
    <row r="39" spans="1:14" s="17" customFormat="1" ht="15.75" x14ac:dyDescent="0.2">
      <c r="A39" s="41">
        <v>27</v>
      </c>
      <c r="B39" s="51" t="s">
        <v>379</v>
      </c>
      <c r="C39" s="41" t="s">
        <v>229</v>
      </c>
      <c r="D39" s="41">
        <v>3</v>
      </c>
      <c r="E39" s="41">
        <v>60</v>
      </c>
      <c r="F39" s="41">
        <v>30</v>
      </c>
      <c r="G39" s="41">
        <v>28</v>
      </c>
      <c r="H39" s="41">
        <v>2</v>
      </c>
      <c r="I39" s="49"/>
      <c r="J39" s="49">
        <v>60</v>
      </c>
      <c r="K39" s="49"/>
      <c r="L39" s="49"/>
      <c r="M39" s="49"/>
      <c r="N39" s="49"/>
    </row>
    <row r="40" spans="1:14" s="16" customFormat="1" ht="15.75" x14ac:dyDescent="0.2">
      <c r="A40" s="41">
        <v>28</v>
      </c>
      <c r="B40" s="51" t="s">
        <v>380</v>
      </c>
      <c r="C40" s="41" t="s">
        <v>229</v>
      </c>
      <c r="D40" s="41">
        <v>3</v>
      </c>
      <c r="E40" s="41">
        <v>60</v>
      </c>
      <c r="F40" s="41">
        <v>30</v>
      </c>
      <c r="G40" s="41">
        <v>28</v>
      </c>
      <c r="H40" s="41">
        <v>2</v>
      </c>
      <c r="I40" s="49"/>
      <c r="J40" s="49"/>
      <c r="K40" s="49">
        <v>60</v>
      </c>
      <c r="L40" s="49"/>
      <c r="M40" s="49"/>
      <c r="N40" s="49"/>
    </row>
    <row r="41" spans="1:14" s="16" customFormat="1" ht="15.75" x14ac:dyDescent="0.2">
      <c r="A41" s="41">
        <v>29</v>
      </c>
      <c r="B41" s="51" t="s">
        <v>381</v>
      </c>
      <c r="C41" s="41" t="s">
        <v>229</v>
      </c>
      <c r="D41" s="41">
        <v>3</v>
      </c>
      <c r="E41" s="41">
        <v>60</v>
      </c>
      <c r="F41" s="41">
        <v>30</v>
      </c>
      <c r="G41" s="41">
        <v>28</v>
      </c>
      <c r="H41" s="41">
        <v>2</v>
      </c>
      <c r="I41" s="49"/>
      <c r="J41" s="49"/>
      <c r="K41" s="49"/>
      <c r="L41" s="49">
        <v>60</v>
      </c>
      <c r="M41" s="49"/>
      <c r="N41" s="49"/>
    </row>
    <row r="42" spans="1:14" s="17" customFormat="1" ht="15.75" x14ac:dyDescent="0.2">
      <c r="A42" s="41">
        <v>30</v>
      </c>
      <c r="B42" s="51" t="s">
        <v>314</v>
      </c>
      <c r="C42" s="41" t="s">
        <v>228</v>
      </c>
      <c r="D42" s="41">
        <v>3</v>
      </c>
      <c r="E42" s="41">
        <v>90</v>
      </c>
      <c r="F42" s="41">
        <v>0</v>
      </c>
      <c r="G42" s="41">
        <v>87</v>
      </c>
      <c r="H42" s="41">
        <v>3</v>
      </c>
      <c r="I42" s="49"/>
      <c r="J42" s="49"/>
      <c r="K42" s="49">
        <v>90</v>
      </c>
      <c r="L42" s="49"/>
      <c r="M42" s="49"/>
      <c r="N42" s="49"/>
    </row>
    <row r="43" spans="1:14" s="17" customFormat="1" ht="15.75" x14ac:dyDescent="0.2">
      <c r="A43" s="41">
        <v>31</v>
      </c>
      <c r="B43" s="51" t="s">
        <v>315</v>
      </c>
      <c r="C43" s="41" t="s">
        <v>228</v>
      </c>
      <c r="D43" s="41">
        <v>3</v>
      </c>
      <c r="E43" s="41">
        <v>90</v>
      </c>
      <c r="F43" s="41">
        <v>0</v>
      </c>
      <c r="G43" s="41">
        <v>87</v>
      </c>
      <c r="H43" s="41">
        <v>3</v>
      </c>
      <c r="I43" s="49"/>
      <c r="J43" s="49"/>
      <c r="K43" s="49"/>
      <c r="L43" s="49">
        <v>90</v>
      </c>
      <c r="M43" s="49"/>
      <c r="N43" s="49"/>
    </row>
    <row r="44" spans="1:14" s="16" customFormat="1" ht="15.75" x14ac:dyDescent="0.2">
      <c r="A44" s="92" t="s">
        <v>94</v>
      </c>
      <c r="B44" s="158" t="s">
        <v>221</v>
      </c>
      <c r="C44" s="41"/>
      <c r="D44" s="92">
        <v>3</v>
      </c>
      <c r="E44" s="92">
        <v>60</v>
      </c>
      <c r="F44" s="92">
        <v>30</v>
      </c>
      <c r="G44" s="92">
        <v>28</v>
      </c>
      <c r="H44" s="92">
        <v>2</v>
      </c>
      <c r="I44" s="92">
        <f>SUM(I45:I47)</f>
        <v>0</v>
      </c>
      <c r="J44" s="92">
        <f>SUM(J45:J47)</f>
        <v>0</v>
      </c>
      <c r="K44" s="92">
        <f>SUM(K45:K47)</f>
        <v>0</v>
      </c>
      <c r="L44" s="92">
        <f>SUM(L45:L47)</f>
        <v>60</v>
      </c>
      <c r="M44" s="92">
        <f>SUM(M45:M47)</f>
        <v>0</v>
      </c>
      <c r="N44" s="92"/>
    </row>
    <row r="45" spans="1:14" s="17" customFormat="1" ht="15.75" x14ac:dyDescent="0.2">
      <c r="A45" s="41">
        <v>32</v>
      </c>
      <c r="B45" s="51" t="s">
        <v>316</v>
      </c>
      <c r="C45" s="41" t="s">
        <v>229</v>
      </c>
      <c r="D45" s="41">
        <v>3</v>
      </c>
      <c r="E45" s="41">
        <v>60</v>
      </c>
      <c r="F45" s="41">
        <v>30</v>
      </c>
      <c r="G45" s="41">
        <v>28</v>
      </c>
      <c r="H45" s="41">
        <v>2</v>
      </c>
      <c r="I45" s="49"/>
      <c r="J45" s="49"/>
      <c r="K45" s="49"/>
      <c r="L45" s="49">
        <v>60</v>
      </c>
      <c r="M45" s="49"/>
      <c r="N45" s="49"/>
    </row>
    <row r="46" spans="1:14" s="80" customFormat="1" ht="15.75" x14ac:dyDescent="0.25">
      <c r="A46" s="41">
        <v>33</v>
      </c>
      <c r="B46" s="51" t="s">
        <v>317</v>
      </c>
      <c r="C46" s="41" t="s">
        <v>229</v>
      </c>
      <c r="D46" s="41">
        <v>3</v>
      </c>
      <c r="E46" s="41">
        <v>60</v>
      </c>
      <c r="F46" s="41">
        <v>30</v>
      </c>
      <c r="G46" s="41">
        <v>28</v>
      </c>
      <c r="H46" s="41">
        <v>2</v>
      </c>
      <c r="I46" s="49"/>
      <c r="J46" s="49"/>
      <c r="K46" s="49"/>
      <c r="L46" s="49"/>
      <c r="M46" s="49"/>
      <c r="N46" s="49"/>
    </row>
    <row r="47" spans="1:14" s="80" customFormat="1" ht="15.75" x14ac:dyDescent="0.25">
      <c r="A47" s="41">
        <v>34</v>
      </c>
      <c r="B47" s="51" t="s">
        <v>382</v>
      </c>
      <c r="C47" s="41" t="s">
        <v>229</v>
      </c>
      <c r="D47" s="41">
        <v>3</v>
      </c>
      <c r="E47" s="41">
        <v>60</v>
      </c>
      <c r="F47" s="41">
        <v>30</v>
      </c>
      <c r="G47" s="41">
        <v>28</v>
      </c>
      <c r="H47" s="41">
        <v>2</v>
      </c>
      <c r="I47" s="49"/>
      <c r="J47" s="49"/>
      <c r="K47" s="49"/>
      <c r="L47" s="49"/>
      <c r="M47" s="49"/>
      <c r="N47" s="49"/>
    </row>
    <row r="48" spans="1:14" s="80" customFormat="1" ht="31.5" x14ac:dyDescent="0.25">
      <c r="A48" s="92" t="s">
        <v>59</v>
      </c>
      <c r="B48" s="158" t="s">
        <v>569</v>
      </c>
      <c r="C48" s="41"/>
      <c r="D48" s="92">
        <f>SUM(D49:D51)</f>
        <v>14</v>
      </c>
      <c r="E48" s="92">
        <f t="shared" ref="E48:M48" si="4">SUM(E49:E51)</f>
        <v>555</v>
      </c>
      <c r="F48" s="92">
        <f t="shared" si="4"/>
        <v>0</v>
      </c>
      <c r="G48" s="92">
        <f t="shared" si="4"/>
        <v>537</v>
      </c>
      <c r="H48" s="92">
        <f t="shared" si="4"/>
        <v>18</v>
      </c>
      <c r="I48" s="92">
        <f t="shared" si="4"/>
        <v>0</v>
      </c>
      <c r="J48" s="92">
        <f t="shared" si="4"/>
        <v>0</v>
      </c>
      <c r="K48" s="92">
        <f t="shared" si="4"/>
        <v>135</v>
      </c>
      <c r="L48" s="92">
        <f t="shared" si="4"/>
        <v>0</v>
      </c>
      <c r="M48" s="92">
        <f t="shared" si="4"/>
        <v>420</v>
      </c>
      <c r="N48" s="92"/>
    </row>
    <row r="49" spans="1:14" s="80" customFormat="1" ht="15.75" x14ac:dyDescent="0.25">
      <c r="A49" s="41">
        <v>35</v>
      </c>
      <c r="B49" s="51" t="s">
        <v>245</v>
      </c>
      <c r="C49" s="41" t="s">
        <v>5</v>
      </c>
      <c r="D49" s="41">
        <v>3</v>
      </c>
      <c r="E49" s="41">
        <v>135</v>
      </c>
      <c r="F49" s="41"/>
      <c r="G49" s="41">
        <v>130</v>
      </c>
      <c r="H49" s="41">
        <v>5</v>
      </c>
      <c r="I49" s="41"/>
      <c r="J49" s="41"/>
      <c r="K49" s="41">
        <v>135</v>
      </c>
      <c r="L49" s="41"/>
      <c r="M49" s="41"/>
      <c r="N49" s="41"/>
    </row>
    <row r="50" spans="1:14" s="80" customFormat="1" ht="15.75" x14ac:dyDescent="0.25">
      <c r="A50" s="41">
        <v>36</v>
      </c>
      <c r="B50" s="51" t="s">
        <v>62</v>
      </c>
      <c r="C50" s="41" t="s">
        <v>5</v>
      </c>
      <c r="D50" s="41">
        <v>6</v>
      </c>
      <c r="E50" s="41">
        <v>270</v>
      </c>
      <c r="F50" s="41"/>
      <c r="G50" s="41">
        <v>260</v>
      </c>
      <c r="H50" s="41">
        <v>10</v>
      </c>
      <c r="I50" s="51"/>
      <c r="J50" s="51"/>
      <c r="K50" s="41"/>
      <c r="L50" s="51"/>
      <c r="M50" s="41">
        <v>270</v>
      </c>
      <c r="N50" s="41"/>
    </row>
    <row r="51" spans="1:14" s="80" customFormat="1" ht="31.5" x14ac:dyDescent="0.25">
      <c r="A51" s="41">
        <v>37</v>
      </c>
      <c r="B51" s="61" t="s">
        <v>552</v>
      </c>
      <c r="C51" s="41" t="s">
        <v>228</v>
      </c>
      <c r="D51" s="41">
        <v>5</v>
      </c>
      <c r="E51" s="41">
        <v>150</v>
      </c>
      <c r="F51" s="41"/>
      <c r="G51" s="41">
        <v>147</v>
      </c>
      <c r="H51" s="41">
        <v>3</v>
      </c>
      <c r="I51" s="51"/>
      <c r="J51" s="51"/>
      <c r="K51" s="51"/>
      <c r="L51" s="51"/>
      <c r="M51" s="41">
        <v>150</v>
      </c>
      <c r="N51" s="41"/>
    </row>
    <row r="52" spans="1:14" s="80" customFormat="1" ht="27.75" customHeight="1" x14ac:dyDescent="0.25">
      <c r="A52" s="337" t="s">
        <v>346</v>
      </c>
      <c r="B52" s="337"/>
      <c r="C52" s="92"/>
      <c r="D52" s="92">
        <f>D9+D17+D48</f>
        <v>95</v>
      </c>
      <c r="E52" s="92">
        <f t="shared" ref="E52:M52" si="5">E9+E17+E48</f>
        <v>2430</v>
      </c>
      <c r="F52" s="92">
        <f t="shared" si="5"/>
        <v>577</v>
      </c>
      <c r="G52" s="92">
        <f t="shared" si="5"/>
        <v>1760</v>
      </c>
      <c r="H52" s="92">
        <f t="shared" si="5"/>
        <v>93</v>
      </c>
      <c r="I52" s="92">
        <f t="shared" si="5"/>
        <v>480</v>
      </c>
      <c r="J52" s="92">
        <f t="shared" si="5"/>
        <v>510</v>
      </c>
      <c r="K52" s="92">
        <f t="shared" si="5"/>
        <v>570</v>
      </c>
      <c r="L52" s="92">
        <f t="shared" si="5"/>
        <v>450</v>
      </c>
      <c r="M52" s="92">
        <f t="shared" si="5"/>
        <v>420</v>
      </c>
      <c r="N52" s="92"/>
    </row>
    <row r="53" spans="1:14" s="80" customFormat="1" ht="15.75" x14ac:dyDescent="0.25">
      <c r="C53" s="82"/>
    </row>
    <row r="54" spans="1:14" s="80" customFormat="1" ht="15.75" x14ac:dyDescent="0.25">
      <c r="A54" s="288" t="s">
        <v>563</v>
      </c>
      <c r="B54" s="288"/>
      <c r="C54" s="288"/>
      <c r="D54" s="288"/>
      <c r="E54" s="288"/>
      <c r="F54" s="288"/>
      <c r="G54" s="288"/>
      <c r="H54" s="288"/>
      <c r="I54" s="288"/>
      <c r="J54" s="288"/>
      <c r="K54" s="288"/>
      <c r="L54" s="288"/>
      <c r="M54" s="288"/>
      <c r="N54" s="288"/>
    </row>
    <row r="55" spans="1:14" s="80" customFormat="1" ht="39.75" customHeight="1" x14ac:dyDescent="0.25">
      <c r="A55" s="150"/>
      <c r="B55" s="289"/>
      <c r="C55" s="289"/>
      <c r="D55" s="289"/>
      <c r="E55" s="289"/>
      <c r="F55" s="289"/>
      <c r="G55" s="289"/>
      <c r="H55" s="289"/>
      <c r="I55" s="289"/>
      <c r="J55" s="289"/>
      <c r="K55" s="289"/>
      <c r="L55" s="289"/>
      <c r="M55" s="289"/>
      <c r="N55" s="289"/>
    </row>
    <row r="56" spans="1:14" s="80" customFormat="1" ht="15.75" x14ac:dyDescent="0.25">
      <c r="A56" s="82"/>
      <c r="C56" s="82"/>
      <c r="D56" s="82"/>
      <c r="E56" s="82"/>
      <c r="F56" s="82"/>
      <c r="G56" s="82"/>
      <c r="H56" s="82"/>
      <c r="I56" s="82"/>
      <c r="J56" s="82"/>
      <c r="K56" s="83"/>
      <c r="L56" s="83"/>
      <c r="M56" s="83"/>
    </row>
    <row r="57" spans="1:14" s="80" customFormat="1" ht="15.75" x14ac:dyDescent="0.25">
      <c r="A57" s="82"/>
      <c r="C57" s="82"/>
      <c r="D57" s="82"/>
      <c r="E57" s="82"/>
      <c r="F57" s="82"/>
      <c r="G57" s="82"/>
      <c r="H57" s="82"/>
      <c r="I57" s="82"/>
      <c r="J57" s="82"/>
      <c r="K57" s="83"/>
      <c r="L57" s="83"/>
      <c r="M57" s="83"/>
    </row>
    <row r="58" spans="1:14" s="80" customFormat="1" ht="15.75" x14ac:dyDescent="0.25">
      <c r="A58" s="82"/>
      <c r="C58" s="82"/>
      <c r="D58" s="82"/>
      <c r="E58" s="82"/>
      <c r="F58" s="82"/>
      <c r="G58" s="82"/>
      <c r="H58" s="82"/>
      <c r="I58" s="82"/>
      <c r="J58" s="82"/>
      <c r="K58" s="83"/>
      <c r="L58" s="83"/>
      <c r="M58" s="83"/>
    </row>
    <row r="59" spans="1:14" s="80" customFormat="1" ht="15.75" x14ac:dyDescent="0.25">
      <c r="A59" s="82"/>
      <c r="C59" s="82"/>
      <c r="D59" s="82"/>
      <c r="E59" s="82"/>
      <c r="F59" s="82"/>
      <c r="G59" s="82"/>
      <c r="H59" s="82"/>
      <c r="I59" s="82"/>
      <c r="J59" s="82"/>
      <c r="K59" s="83"/>
      <c r="L59" s="83"/>
      <c r="M59" s="83"/>
    </row>
    <row r="60" spans="1:14" s="80" customFormat="1" ht="15.75" x14ac:dyDescent="0.25">
      <c r="A60" s="82"/>
      <c r="C60" s="82"/>
      <c r="D60" s="82"/>
      <c r="E60" s="82"/>
      <c r="F60" s="82"/>
      <c r="G60" s="82"/>
      <c r="H60" s="82"/>
      <c r="I60" s="82"/>
      <c r="J60" s="82"/>
      <c r="K60" s="83"/>
      <c r="L60" s="83"/>
      <c r="M60" s="83"/>
    </row>
    <row r="61" spans="1:14" s="80" customFormat="1" ht="15.75" x14ac:dyDescent="0.25">
      <c r="A61" s="82"/>
      <c r="C61" s="82"/>
      <c r="D61" s="82"/>
      <c r="E61" s="82"/>
      <c r="F61" s="82"/>
      <c r="G61" s="82"/>
      <c r="H61" s="82"/>
      <c r="I61" s="82"/>
      <c r="J61" s="82"/>
      <c r="K61" s="83"/>
      <c r="L61" s="83"/>
      <c r="M61" s="83"/>
    </row>
    <row r="62" spans="1:14" s="80" customFormat="1" ht="15.75" x14ac:dyDescent="0.25">
      <c r="A62" s="82"/>
      <c r="C62" s="82"/>
      <c r="D62" s="82"/>
      <c r="E62" s="82"/>
      <c r="F62" s="82"/>
      <c r="G62" s="82"/>
      <c r="H62" s="82"/>
      <c r="I62" s="82"/>
      <c r="J62" s="82"/>
      <c r="K62" s="83"/>
      <c r="L62" s="83"/>
      <c r="M62" s="83"/>
    </row>
    <row r="63" spans="1:14" s="80" customFormat="1" ht="15.75" x14ac:dyDescent="0.25">
      <c r="A63" s="82"/>
      <c r="C63" s="82"/>
      <c r="D63" s="82"/>
      <c r="E63" s="82"/>
      <c r="F63" s="82"/>
      <c r="G63" s="82"/>
      <c r="H63" s="82"/>
      <c r="I63" s="82"/>
      <c r="J63" s="82"/>
      <c r="K63" s="83"/>
      <c r="L63" s="83"/>
      <c r="M63" s="83"/>
    </row>
    <row r="64" spans="1:14" s="80" customFormat="1" ht="15.75" x14ac:dyDescent="0.25">
      <c r="A64" s="82"/>
      <c r="C64" s="82"/>
      <c r="D64" s="82"/>
      <c r="E64" s="82"/>
      <c r="F64" s="82"/>
      <c r="G64" s="82"/>
      <c r="H64" s="82"/>
      <c r="I64" s="82"/>
      <c r="J64" s="82"/>
      <c r="K64" s="83"/>
      <c r="L64" s="83"/>
      <c r="M64" s="83"/>
    </row>
    <row r="65" spans="1:13" s="80" customFormat="1" ht="15.75" x14ac:dyDescent="0.25">
      <c r="A65" s="82"/>
      <c r="C65" s="82"/>
      <c r="D65" s="82"/>
      <c r="E65" s="82"/>
      <c r="F65" s="82"/>
      <c r="G65" s="82"/>
      <c r="H65" s="82"/>
      <c r="I65" s="82"/>
      <c r="J65" s="82"/>
      <c r="K65" s="83"/>
      <c r="L65" s="83"/>
      <c r="M65" s="83"/>
    </row>
    <row r="66" spans="1:13" s="80" customFormat="1" ht="15.75" x14ac:dyDescent="0.25">
      <c r="A66" s="82"/>
      <c r="C66" s="82"/>
      <c r="D66" s="82"/>
      <c r="E66" s="82"/>
      <c r="F66" s="82"/>
      <c r="G66" s="82"/>
      <c r="H66" s="82"/>
      <c r="I66" s="82"/>
      <c r="J66" s="82"/>
      <c r="K66" s="83"/>
      <c r="L66" s="83"/>
      <c r="M66" s="83"/>
    </row>
    <row r="67" spans="1:13" s="80" customFormat="1" ht="15.75" x14ac:dyDescent="0.25">
      <c r="A67" s="82"/>
      <c r="C67" s="82"/>
      <c r="D67" s="82"/>
      <c r="E67" s="82"/>
      <c r="F67" s="82"/>
      <c r="G67" s="82"/>
      <c r="H67" s="82"/>
      <c r="I67" s="82"/>
      <c r="J67" s="82"/>
      <c r="K67" s="83"/>
      <c r="L67" s="83"/>
      <c r="M67" s="83"/>
    </row>
    <row r="68" spans="1:13" s="80" customFormat="1" ht="15.75" x14ac:dyDescent="0.25">
      <c r="A68" s="82"/>
      <c r="C68" s="82"/>
      <c r="D68" s="82"/>
      <c r="E68" s="82"/>
      <c r="F68" s="82"/>
      <c r="G68" s="82"/>
      <c r="H68" s="82"/>
      <c r="I68" s="82"/>
      <c r="J68" s="82"/>
      <c r="K68" s="83"/>
      <c r="L68" s="83"/>
      <c r="M68" s="83"/>
    </row>
    <row r="69" spans="1:13" s="80" customFormat="1" ht="15.75" x14ac:dyDescent="0.25">
      <c r="A69" s="82"/>
      <c r="C69" s="82"/>
      <c r="D69" s="82"/>
      <c r="E69" s="82"/>
      <c r="F69" s="82"/>
      <c r="G69" s="82"/>
      <c r="H69" s="82"/>
      <c r="I69" s="82"/>
      <c r="J69" s="82"/>
      <c r="K69" s="83"/>
      <c r="L69" s="83"/>
      <c r="M69" s="83"/>
    </row>
    <row r="70" spans="1:13" s="80" customFormat="1" ht="15.75" x14ac:dyDescent="0.25">
      <c r="A70" s="82"/>
      <c r="C70" s="82"/>
      <c r="D70" s="82"/>
      <c r="E70" s="82"/>
      <c r="F70" s="82"/>
      <c r="G70" s="82"/>
      <c r="H70" s="82"/>
      <c r="I70" s="82"/>
      <c r="J70" s="82"/>
      <c r="K70" s="83"/>
      <c r="L70" s="83"/>
      <c r="M70" s="83"/>
    </row>
    <row r="71" spans="1:13" s="80" customFormat="1" ht="15.75" x14ac:dyDescent="0.25">
      <c r="A71" s="82"/>
      <c r="C71" s="82"/>
      <c r="D71" s="82"/>
      <c r="E71" s="82"/>
      <c r="F71" s="82"/>
      <c r="G71" s="82"/>
      <c r="H71" s="82"/>
      <c r="I71" s="82"/>
      <c r="J71" s="82"/>
      <c r="K71" s="83"/>
      <c r="L71" s="83"/>
      <c r="M71" s="83"/>
    </row>
  </sheetData>
  <mergeCells count="14">
    <mergeCell ref="B55:N55"/>
    <mergeCell ref="A52:B52"/>
    <mergeCell ref="A1:H1"/>
    <mergeCell ref="A2:H2"/>
    <mergeCell ref="A3:H3"/>
    <mergeCell ref="A4:M4"/>
    <mergeCell ref="A7:A8"/>
    <mergeCell ref="B7:B8"/>
    <mergeCell ref="D7:D8"/>
    <mergeCell ref="E7:H7"/>
    <mergeCell ref="C7:C8"/>
    <mergeCell ref="A54:N54"/>
    <mergeCell ref="N7:N8"/>
    <mergeCell ref="A5:N5"/>
  </mergeCells>
  <printOptions horizontalCentered="1"/>
  <pageMargins left="0.5" right="0.5" top="0.5" bottom="0.5" header="0.1" footer="0.1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44</vt:i4>
      </vt:variant>
    </vt:vector>
  </HeadingPairs>
  <TitlesOfParts>
    <vt:vector size="66" baseType="lpstr">
      <vt:lpstr>Duoc</vt:lpstr>
      <vt:lpstr>ĐD</vt:lpstr>
      <vt:lpstr>Y sĩ</vt:lpstr>
      <vt:lpstr>RH</vt:lpstr>
      <vt:lpstr>YHCT</vt:lpstr>
      <vt:lpstr>SĐ</vt:lpstr>
      <vt:lpstr>KT</vt:lpstr>
      <vt:lpstr>QT</vt:lpstr>
      <vt:lpstr>LG</vt:lpstr>
      <vt:lpstr>MK</vt:lpstr>
      <vt:lpstr>CB</vt:lpstr>
      <vt:lpstr>KS</vt:lpstr>
      <vt:lpstr>HD</vt:lpstr>
      <vt:lpstr>OT</vt:lpstr>
      <vt:lpstr>ĐT</vt:lpstr>
      <vt:lpstr>ĐL</vt:lpstr>
      <vt:lpstr>ĐCN</vt:lpstr>
      <vt:lpstr>TĐH</vt:lpstr>
      <vt:lpstr>TQ</vt:lpstr>
      <vt:lpstr>TQ (TX)</vt:lpstr>
      <vt:lpstr>TH</vt:lpstr>
      <vt:lpstr>TN</vt:lpstr>
      <vt:lpstr>CB!Print_Area</vt:lpstr>
      <vt:lpstr>ĐCN!Print_Area</vt:lpstr>
      <vt:lpstr>ĐD!Print_Area</vt:lpstr>
      <vt:lpstr>ĐL!Print_Area</vt:lpstr>
      <vt:lpstr>ĐT!Print_Area</vt:lpstr>
      <vt:lpstr>Duoc!Print_Area</vt:lpstr>
      <vt:lpstr>HD!Print_Area</vt:lpstr>
      <vt:lpstr>KS!Print_Area</vt:lpstr>
      <vt:lpstr>KT!Print_Area</vt:lpstr>
      <vt:lpstr>LG!Print_Area</vt:lpstr>
      <vt:lpstr>MK!Print_Area</vt:lpstr>
      <vt:lpstr>OT!Print_Area</vt:lpstr>
      <vt:lpstr>QT!Print_Area</vt:lpstr>
      <vt:lpstr>RH!Print_Area</vt:lpstr>
      <vt:lpstr>SĐ!Print_Area</vt:lpstr>
      <vt:lpstr>TĐH!Print_Area</vt:lpstr>
      <vt:lpstr>TH!Print_Area</vt:lpstr>
      <vt:lpstr>TN!Print_Area</vt:lpstr>
      <vt:lpstr>TQ!Print_Area</vt:lpstr>
      <vt:lpstr>'TQ (TX)'!Print_Area</vt:lpstr>
      <vt:lpstr>'Y sĩ'!Print_Area</vt:lpstr>
      <vt:lpstr>YHCT!Print_Area</vt:lpstr>
      <vt:lpstr>CB!Print_Titles</vt:lpstr>
      <vt:lpstr>ĐCN!Print_Titles</vt:lpstr>
      <vt:lpstr>ĐD!Print_Titles</vt:lpstr>
      <vt:lpstr>ĐL!Print_Titles</vt:lpstr>
      <vt:lpstr>ĐT!Print_Titles</vt:lpstr>
      <vt:lpstr>Duoc!Print_Titles</vt:lpstr>
      <vt:lpstr>HD!Print_Titles</vt:lpstr>
      <vt:lpstr>KS!Print_Titles</vt:lpstr>
      <vt:lpstr>KT!Print_Titles</vt:lpstr>
      <vt:lpstr>LG!Print_Titles</vt:lpstr>
      <vt:lpstr>MK!Print_Titles</vt:lpstr>
      <vt:lpstr>OT!Print_Titles</vt:lpstr>
      <vt:lpstr>QT!Print_Titles</vt:lpstr>
      <vt:lpstr>RH!Print_Titles</vt:lpstr>
      <vt:lpstr>SĐ!Print_Titles</vt:lpstr>
      <vt:lpstr>TĐH!Print_Titles</vt:lpstr>
      <vt:lpstr>TH!Print_Titles</vt:lpstr>
      <vt:lpstr>TN!Print_Titles</vt:lpstr>
      <vt:lpstr>TQ!Print_Titles</vt:lpstr>
      <vt:lpstr>'TQ (TX)'!Print_Titles</vt:lpstr>
      <vt:lpstr>'Y sĩ'!Print_Titles</vt:lpstr>
      <vt:lpstr>YHCT!Print_Titles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QuangPC</dc:creator>
  <cp:lastModifiedBy>Trần Thế Quang</cp:lastModifiedBy>
  <cp:lastPrinted>2026-07-22T03:41:37Z</cp:lastPrinted>
  <dcterms:created xsi:type="dcterms:W3CDTF">2023-07-04T01:01:14Z</dcterms:created>
  <dcterms:modified xsi:type="dcterms:W3CDTF">2026-09-23T07:21:33Z</dcterms:modified>
</cp:coreProperties>
</file>